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1840" windowHeight="13065"/>
  </bookViews>
  <sheets>
    <sheet name="教学科研岗成果统计" sheetId="1" r:id="rId1"/>
  </sheets>
  <definedNames>
    <definedName name="_xlnm._FilterDatabase" localSheetId="0" hidden="1">教学科研岗成果统计!$A$4:$GM$36</definedName>
  </definedNames>
  <calcPr calcId="125725"/>
</workbook>
</file>

<file path=xl/calcChain.xml><?xml version="1.0" encoding="utf-8"?>
<calcChain xmlns="http://schemas.openxmlformats.org/spreadsheetml/2006/main">
  <c r="AC36" i="1"/>
  <c r="AD36" s="1"/>
  <c r="AA36"/>
  <c r="V36"/>
  <c r="Q36"/>
  <c r="M36"/>
  <c r="L36"/>
  <c r="K36"/>
  <c r="E36"/>
  <c r="D36"/>
  <c r="F36" s="1"/>
  <c r="C36"/>
  <c r="AD35"/>
  <c r="AC35"/>
  <c r="AA35"/>
  <c r="V35"/>
  <c r="Q35"/>
  <c r="M35"/>
  <c r="L35"/>
  <c r="K35"/>
  <c r="E35"/>
  <c r="D35"/>
  <c r="F35" s="1"/>
  <c r="C35"/>
  <c r="AD34"/>
  <c r="AC34"/>
  <c r="AA34"/>
  <c r="V34"/>
  <c r="Q34"/>
  <c r="M34"/>
  <c r="L34"/>
  <c r="K34"/>
  <c r="E34"/>
  <c r="D34"/>
  <c r="F34" s="1"/>
  <c r="C34"/>
  <c r="AD33"/>
  <c r="AC33"/>
  <c r="AA33"/>
  <c r="V33"/>
  <c r="Q33"/>
  <c r="M33"/>
  <c r="L33"/>
  <c r="K33"/>
  <c r="E33"/>
  <c r="D33"/>
  <c r="F33" s="1"/>
  <c r="C33"/>
  <c r="AD32"/>
  <c r="AC32"/>
  <c r="AA32"/>
  <c r="V32"/>
  <c r="Q32"/>
  <c r="M32"/>
  <c r="L32"/>
  <c r="K32"/>
  <c r="E32"/>
  <c r="D32"/>
  <c r="C32"/>
  <c r="F32" s="1"/>
  <c r="AC31"/>
  <c r="AD31" s="1"/>
  <c r="AA31"/>
  <c r="V31"/>
  <c r="Q31"/>
  <c r="M31"/>
  <c r="L31"/>
  <c r="K31"/>
  <c r="E31"/>
  <c r="D31"/>
  <c r="C31"/>
  <c r="F31" s="1"/>
  <c r="AC30"/>
  <c r="AD30" s="1"/>
  <c r="AA30"/>
  <c r="V30"/>
  <c r="Q30"/>
  <c r="M30"/>
  <c r="L30"/>
  <c r="K30"/>
  <c r="E30"/>
  <c r="D30"/>
  <c r="C30"/>
  <c r="F30" s="1"/>
  <c r="AC29"/>
  <c r="AD29" s="1"/>
  <c r="AA29"/>
  <c r="V29"/>
  <c r="Q29"/>
  <c r="M29"/>
  <c r="L29"/>
  <c r="K29"/>
  <c r="E29"/>
  <c r="D29"/>
  <c r="C29"/>
  <c r="F29" s="1"/>
  <c r="AC28"/>
  <c r="AD28" s="1"/>
  <c r="AA28"/>
  <c r="V28"/>
  <c r="Q28"/>
  <c r="M28"/>
  <c r="L28"/>
  <c r="K28"/>
  <c r="E28"/>
  <c r="D28"/>
  <c r="C28"/>
  <c r="F28" s="1"/>
  <c r="AC27"/>
  <c r="AD27" s="1"/>
  <c r="AA27"/>
  <c r="V27"/>
  <c r="Q27"/>
  <c r="M27"/>
  <c r="L27"/>
  <c r="K27"/>
  <c r="E27"/>
  <c r="D27"/>
  <c r="C27"/>
  <c r="F27" s="1"/>
  <c r="AC26"/>
  <c r="AD26" s="1"/>
  <c r="AA26"/>
  <c r="V26"/>
  <c r="Q26"/>
  <c r="M26"/>
  <c r="L26"/>
  <c r="K26"/>
  <c r="E26"/>
  <c r="D26"/>
  <c r="C26"/>
  <c r="F26" s="1"/>
  <c r="AC25"/>
  <c r="AD25" s="1"/>
  <c r="AA25"/>
  <c r="V25"/>
  <c r="Q25"/>
  <c r="M25"/>
  <c r="L25"/>
  <c r="K25"/>
  <c r="E25"/>
  <c r="D25"/>
  <c r="C25"/>
  <c r="F25" s="1"/>
  <c r="AC24"/>
  <c r="AD24" s="1"/>
  <c r="AA24"/>
  <c r="V24"/>
  <c r="Q24"/>
  <c r="M24"/>
  <c r="L24"/>
  <c r="K24"/>
  <c r="E24"/>
  <c r="D24"/>
  <c r="C24"/>
  <c r="F24" s="1"/>
  <c r="AC23"/>
  <c r="AD23" s="1"/>
  <c r="AA23"/>
  <c r="V23"/>
  <c r="Q23"/>
  <c r="M23"/>
  <c r="L23"/>
  <c r="K23"/>
  <c r="E23"/>
  <c r="D23"/>
  <c r="C23"/>
  <c r="F23" s="1"/>
  <c r="AC22"/>
  <c r="AD22" s="1"/>
  <c r="AA22"/>
  <c r="V22"/>
  <c r="Q22"/>
  <c r="M22"/>
  <c r="L22"/>
  <c r="K22"/>
  <c r="E22"/>
  <c r="D22"/>
  <c r="C22"/>
  <c r="F22" s="1"/>
  <c r="AC21"/>
  <c r="AD21" s="1"/>
  <c r="AA21"/>
  <c r="V21"/>
  <c r="Q21"/>
  <c r="R21" s="1"/>
  <c r="M21" s="1"/>
  <c r="L21"/>
  <c r="K21"/>
  <c r="E21"/>
  <c r="D21"/>
  <c r="F21" s="1"/>
  <c r="C21"/>
  <c r="AB20"/>
  <c r="AC20" s="1"/>
  <c r="AD20" s="1"/>
  <c r="AA20"/>
  <c r="V20"/>
  <c r="Q20"/>
  <c r="R20" s="1"/>
  <c r="M20" s="1"/>
  <c r="L20"/>
  <c r="K20"/>
  <c r="E20"/>
  <c r="D20"/>
  <c r="F20" s="1"/>
  <c r="C20"/>
  <c r="AD19"/>
  <c r="AC19"/>
  <c r="AA19"/>
  <c r="V19"/>
  <c r="Q19"/>
  <c r="M19"/>
  <c r="L19"/>
  <c r="K19"/>
  <c r="E19"/>
  <c r="D19"/>
  <c r="F19" s="1"/>
  <c r="C19"/>
  <c r="AD18"/>
  <c r="AC18"/>
  <c r="AA18"/>
  <c r="V18"/>
  <c r="Q18"/>
  <c r="M18"/>
  <c r="L18"/>
  <c r="K18"/>
  <c r="E18"/>
  <c r="D18"/>
  <c r="F18" s="1"/>
  <c r="C18"/>
  <c r="AD17"/>
  <c r="AC17"/>
  <c r="AA17"/>
  <c r="V17"/>
  <c r="Q17"/>
  <c r="M17"/>
  <c r="L17"/>
  <c r="K17"/>
  <c r="E17"/>
  <c r="D17"/>
  <c r="F17" s="1"/>
  <c r="C17"/>
  <c r="AD16"/>
  <c r="AC16"/>
  <c r="AA16"/>
  <c r="V16"/>
  <c r="Q16"/>
  <c r="M16"/>
  <c r="L16"/>
  <c r="K16"/>
  <c r="E16"/>
  <c r="D16"/>
  <c r="F16" s="1"/>
  <c r="C16"/>
  <c r="AD15"/>
  <c r="AC15"/>
  <c r="AA15"/>
  <c r="V15"/>
  <c r="Q15"/>
  <c r="M15"/>
  <c r="L15"/>
  <c r="K15"/>
  <c r="E15"/>
  <c r="D15"/>
  <c r="F15" s="1"/>
  <c r="C15"/>
  <c r="AD14"/>
  <c r="AC14"/>
  <c r="AA14"/>
  <c r="V14"/>
  <c r="Q14"/>
  <c r="M14"/>
  <c r="L14"/>
  <c r="K14"/>
  <c r="E14"/>
  <c r="D14"/>
  <c r="F14" s="1"/>
  <c r="C14"/>
  <c r="AD13"/>
  <c r="AC13"/>
  <c r="AA13"/>
  <c r="V13"/>
  <c r="Q13"/>
  <c r="M13"/>
  <c r="L13"/>
  <c r="K13"/>
  <c r="E13"/>
  <c r="D13"/>
  <c r="F13" s="1"/>
  <c r="C13"/>
  <c r="AD12"/>
  <c r="AC12"/>
  <c r="AA12"/>
  <c r="V12"/>
  <c r="Q12"/>
  <c r="M12"/>
  <c r="L12"/>
  <c r="K12"/>
  <c r="E12"/>
  <c r="D12"/>
  <c r="F12" s="1"/>
  <c r="C12"/>
  <c r="AD11"/>
  <c r="AC11"/>
  <c r="AA11"/>
  <c r="V11"/>
  <c r="Q11"/>
  <c r="M11"/>
  <c r="L11"/>
  <c r="K11"/>
  <c r="E11"/>
  <c r="D11"/>
  <c r="F11" s="1"/>
  <c r="C11"/>
  <c r="AD10"/>
  <c r="AC10"/>
  <c r="AA10"/>
  <c r="V10"/>
  <c r="Q10"/>
  <c r="M10"/>
  <c r="L10"/>
  <c r="K10"/>
  <c r="E10"/>
  <c r="D10"/>
  <c r="F10" s="1"/>
  <c r="C10"/>
  <c r="AD9"/>
  <c r="AC9"/>
  <c r="AA9"/>
  <c r="V9"/>
  <c r="Q9"/>
  <c r="M9"/>
  <c r="L9"/>
  <c r="K9"/>
  <c r="E9"/>
  <c r="D9"/>
  <c r="F9" s="1"/>
  <c r="C9"/>
  <c r="AD8"/>
  <c r="AC8"/>
  <c r="AA8"/>
  <c r="V8"/>
  <c r="Q8"/>
  <c r="M8"/>
  <c r="L8"/>
  <c r="K8"/>
  <c r="E8"/>
  <c r="D8"/>
  <c r="F8" s="1"/>
  <c r="C8"/>
  <c r="AD7"/>
  <c r="AC7"/>
  <c r="AA7"/>
  <c r="V7"/>
  <c r="Q7"/>
  <c r="M7"/>
  <c r="L7"/>
  <c r="K7"/>
  <c r="E7"/>
  <c r="D7"/>
  <c r="F7" s="1"/>
  <c r="C7"/>
  <c r="AD6"/>
  <c r="AC6"/>
  <c r="AA6"/>
  <c r="V6"/>
  <c r="Q6"/>
  <c r="M6"/>
  <c r="L6"/>
  <c r="K6"/>
  <c r="E6"/>
  <c r="D6"/>
  <c r="F6" s="1"/>
  <c r="C6"/>
  <c r="AD5"/>
  <c r="AC5"/>
  <c r="AA5"/>
  <c r="V5"/>
  <c r="Q5"/>
  <c r="M5"/>
  <c r="L5"/>
  <c r="K5"/>
  <c r="E5"/>
  <c r="D5"/>
  <c r="F5" s="1"/>
  <c r="C5"/>
</calcChain>
</file>

<file path=xl/sharedStrings.xml><?xml version="1.0" encoding="utf-8"?>
<sst xmlns="http://schemas.openxmlformats.org/spreadsheetml/2006/main" count="56" uniqueCount="48">
  <si>
    <r>
      <rPr>
        <b/>
        <sz val="14"/>
        <rFont val="宋体"/>
        <charset val="134"/>
      </rPr>
      <t>工作业绩</t>
    </r>
    <r>
      <rPr>
        <sz val="14"/>
        <rFont val="宋体"/>
        <charset val="134"/>
      </rPr>
      <t xml:space="preserve">
（年均总工作当量=年均教学工作当量+年均科研业绩工作当量+年均教研业绩工作当量+年均综合业绩工作当量）
年均教学业绩工作当量=年均教学工作量
年均科研业绩工作当量=年均科研业绩分除以1.5
年均教研业绩工作当量=年均教研业绩分除以1.5</t>
    </r>
  </si>
  <si>
    <t>序号</t>
  </si>
  <si>
    <t>姓名</t>
  </si>
  <si>
    <t>所有工作总量（当量）</t>
  </si>
  <si>
    <t>教学工作当量（当量）</t>
  </si>
  <si>
    <t>年均总工作业绩分</t>
  </si>
  <si>
    <t>综合工作业绩当量</t>
  </si>
  <si>
    <t>教研业绩分</t>
  </si>
  <si>
    <t>科研业绩分</t>
  </si>
  <si>
    <t>年均（教研+科研）业绩分</t>
  </si>
  <si>
    <t>年均（教研+科研）业绩当量</t>
  </si>
  <si>
    <t>总合</t>
  </si>
  <si>
    <t>平均</t>
  </si>
  <si>
    <t>总和</t>
  </si>
  <si>
    <t>陈春波</t>
  </si>
  <si>
    <t>0</t>
  </si>
  <si>
    <t>陈雪军</t>
  </si>
  <si>
    <t>桂劲松</t>
  </si>
  <si>
    <t>郭晶</t>
  </si>
  <si>
    <t>何镇飚</t>
  </si>
  <si>
    <t>胡晓梅</t>
  </si>
  <si>
    <t>黄显锁</t>
  </si>
  <si>
    <t>黄小华</t>
  </si>
  <si>
    <t>季爱娟</t>
  </si>
  <si>
    <t>姜燚威</t>
  </si>
  <si>
    <t>励宇辉</t>
  </si>
  <si>
    <t>刘建民</t>
  </si>
  <si>
    <t>刘益红</t>
  </si>
  <si>
    <t>孟圆圆</t>
  </si>
  <si>
    <t>聂晶磊</t>
  </si>
  <si>
    <t>邱子桐</t>
  </si>
  <si>
    <t>邵静</t>
  </si>
  <si>
    <t>史仲一</t>
  </si>
  <si>
    <t>唐松柏</t>
  </si>
  <si>
    <t>陶艳萍</t>
  </si>
  <si>
    <t>王军伟</t>
  </si>
  <si>
    <t>王仁忠</t>
  </si>
  <si>
    <t>王祖耀</t>
  </si>
  <si>
    <t>邬秀杰</t>
  </si>
  <si>
    <t>徐家玲</t>
  </si>
  <si>
    <t>徐艳蕊</t>
  </si>
  <si>
    <t>由旭声</t>
  </si>
  <si>
    <t>张峰</t>
  </si>
  <si>
    <t>张莹</t>
  </si>
  <si>
    <t>张宇泓</t>
  </si>
  <si>
    <t>赵建国</t>
  </si>
  <si>
    <t xml:space="preserve"> </t>
  </si>
  <si>
    <t>诸葛雯静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</si>
</sst>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8" formatCode="0.0_ "/>
    <numFmt numFmtId="179" formatCode="0.00_);[Red]\(0.00\)"/>
    <numFmt numFmtId="180" formatCode="0_ "/>
    <numFmt numFmtId="181" formatCode="0.00_ "/>
  </numFmts>
  <fonts count="17">
    <font>
      <sz val="12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b/>
      <sz val="9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4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2" borderId="1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2" borderId="1" xfId="0" applyFont="1" applyFill="1" applyBorder="1">
      <alignment vertical="center"/>
    </xf>
    <xf numFmtId="179" fontId="0" fillId="2" borderId="1" xfId="0" applyNumberFormat="1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178" fontId="0" fillId="2" borderId="1" xfId="0" applyNumberFormat="1" applyFont="1" applyFill="1" applyBorder="1" applyAlignment="1">
      <alignment horizontal="left" vertical="center"/>
    </xf>
    <xf numFmtId="179" fontId="0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81" fontId="1" fillId="0" borderId="4" xfId="0" applyNumberFormat="1" applyFont="1" applyFill="1" applyBorder="1" applyAlignment="1" applyProtection="1">
      <alignment horizontal="center" vertical="center" wrapText="1" shrinkToFit="1"/>
      <protection locked="0"/>
    </xf>
    <xf numFmtId="181" fontId="1" fillId="0" borderId="6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81" fontId="1" fillId="0" borderId="7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2" borderId="1" xfId="0" applyFont="1" applyFill="1" applyBorder="1" applyAlignment="1">
      <alignment horizontal="center" vertical="center" wrapText="1"/>
    </xf>
    <xf numFmtId="181" fontId="1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81" fontId="1" fillId="2" borderId="7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179" fontId="6" fillId="2" borderId="1" xfId="0" applyNumberFormat="1" applyFont="1" applyFill="1" applyBorder="1" applyAlignment="1" applyProtection="1">
      <alignment horizontal="center" vertical="center" wrapText="1"/>
    </xf>
    <xf numFmtId="179" fontId="1" fillId="2" borderId="4" xfId="0" applyNumberFormat="1" applyFont="1" applyFill="1" applyBorder="1" applyAlignment="1">
      <alignment horizontal="center" vertical="center" wrapText="1"/>
    </xf>
    <xf numFmtId="181" fontId="1" fillId="2" borderId="4" xfId="0" applyNumberFormat="1" applyFont="1" applyFill="1" applyBorder="1" applyAlignment="1">
      <alignment horizontal="center" vertical="center" wrapText="1"/>
    </xf>
    <xf numFmtId="179" fontId="1" fillId="2" borderId="2" xfId="0" applyNumberFormat="1" applyFont="1" applyFill="1" applyBorder="1" applyAlignment="1" applyProtection="1">
      <alignment horizontal="center" vertical="center" wrapText="1" shrinkToFit="1"/>
      <protection locked="0"/>
    </xf>
    <xf numFmtId="49" fontId="1" fillId="2" borderId="4" xfId="0" applyNumberFormat="1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 wrapText="1"/>
    </xf>
    <xf numFmtId="181" fontId="1" fillId="2" borderId="1" xfId="0" applyNumberFormat="1" applyFont="1" applyFill="1" applyBorder="1" applyAlignment="1">
      <alignment horizontal="center" vertical="center" wrapText="1"/>
    </xf>
    <xf numFmtId="179" fontId="1" fillId="2" borderId="3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2" borderId="0" xfId="0" applyFont="1" applyFill="1" applyBorder="1">
      <alignment vertical="center"/>
    </xf>
    <xf numFmtId="179" fontId="0" fillId="2" borderId="0" xfId="0" applyNumberFormat="1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 applyProtection="1">
      <alignment horizontal="center" vertical="center" wrapText="1"/>
    </xf>
    <xf numFmtId="178" fontId="6" fillId="2" borderId="1" xfId="0" applyNumberFormat="1" applyFont="1" applyFill="1" applyBorder="1" applyAlignment="1" applyProtection="1">
      <alignment horizontal="center" vertical="center" wrapText="1"/>
    </xf>
    <xf numFmtId="49" fontId="1" fillId="2" borderId="4" xfId="0" applyNumberFormat="1" applyFont="1" applyFill="1" applyBorder="1" applyAlignment="1" applyProtection="1">
      <alignment horizontal="center" vertical="center" wrapText="1" shrinkToFit="1"/>
      <protection locked="0"/>
    </xf>
    <xf numFmtId="178" fontId="1" fillId="0" borderId="4" xfId="0" applyNumberFormat="1" applyFont="1" applyFill="1" applyBorder="1" applyAlignment="1">
      <alignment horizontal="center" vertical="center"/>
    </xf>
    <xf numFmtId="180" fontId="1" fillId="2" borderId="4" xfId="0" applyNumberFormat="1" applyFont="1" applyFill="1" applyBorder="1" applyAlignment="1">
      <alignment horizontal="center" vertical="center"/>
    </xf>
    <xf numFmtId="178" fontId="1" fillId="2" borderId="6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8" fontId="1" fillId="2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178" fontId="0" fillId="2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79" fontId="8" fillId="2" borderId="4" xfId="0" applyNumberFormat="1" applyFont="1" applyFill="1" applyBorder="1" applyAlignment="1" applyProtection="1">
      <alignment horizontal="center" vertical="center" wrapText="1" shrinkToFit="1"/>
      <protection locked="0"/>
    </xf>
    <xf numFmtId="178" fontId="1" fillId="2" borderId="4" xfId="0" applyNumberFormat="1" applyFont="1" applyFill="1" applyBorder="1" applyAlignment="1" applyProtection="1">
      <alignment horizontal="center" vertical="center" wrapText="1" shrinkToFit="1"/>
      <protection locked="0"/>
    </xf>
    <xf numFmtId="178" fontId="9" fillId="0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8" fontId="1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8" fontId="9" fillId="0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3" fontId="2" fillId="2" borderId="0" xfId="1" applyFont="1" applyFill="1" applyBorder="1" applyAlignment="1">
      <alignment horizontal="center" vertical="center"/>
    </xf>
    <xf numFmtId="179" fontId="0" fillId="2" borderId="0" xfId="0" applyNumberFormat="1" applyFont="1" applyFill="1" applyBorder="1" applyAlignment="1">
      <alignment horizontal="center" vertical="center"/>
    </xf>
    <xf numFmtId="178" fontId="0" fillId="2" borderId="0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9" fontId="1" fillId="2" borderId="1" xfId="0" applyNumberFormat="1" applyFont="1" applyFill="1" applyBorder="1" applyAlignment="1" applyProtection="1">
      <alignment horizontal="center" vertical="center" wrapText="1"/>
    </xf>
    <xf numFmtId="179" fontId="6" fillId="2" borderId="1" xfId="0" applyNumberFormat="1" applyFont="1" applyFill="1" applyBorder="1" applyAlignment="1" applyProtection="1">
      <alignment horizontal="center" vertical="center" wrapText="1"/>
    </xf>
    <xf numFmtId="178" fontId="1" fillId="2" borderId="1" xfId="0" applyNumberFormat="1" applyFont="1" applyFill="1" applyBorder="1" applyAlignment="1" applyProtection="1">
      <alignment horizontal="center" vertical="center" wrapText="1"/>
    </xf>
    <xf numFmtId="178" fontId="6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181" fontId="1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81" fontId="14" fillId="2" borderId="7" xfId="0" applyNumberFormat="1" applyFont="1" applyFill="1" applyBorder="1" applyAlignment="1" applyProtection="1">
      <alignment horizontal="center" vertical="center" wrapText="1" shrinkToFit="1"/>
      <protection locked="0"/>
    </xf>
    <xf numFmtId="179" fontId="1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9" fontId="14" fillId="2" borderId="1" xfId="0" applyNumberFormat="1" applyFont="1" applyFill="1" applyBorder="1" applyAlignment="1">
      <alignment horizontal="center" vertical="center" wrapText="1"/>
    </xf>
    <xf numFmtId="181" fontId="14" fillId="2" borderId="1" xfId="0" applyNumberFormat="1" applyFont="1" applyFill="1" applyBorder="1" applyAlignment="1">
      <alignment horizontal="center" vertical="center" wrapText="1"/>
    </xf>
    <xf numFmtId="179" fontId="14" fillId="2" borderId="3" xfId="0" applyNumberFormat="1" applyFont="1" applyFill="1" applyBorder="1" applyAlignment="1" applyProtection="1">
      <alignment horizontal="center" vertical="center" wrapText="1" shrinkToFit="1"/>
      <protection locked="0"/>
    </xf>
    <xf numFmtId="49" fontId="1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8" fontId="14" fillId="2" borderId="1" xfId="0" applyNumberFormat="1" applyFont="1" applyFill="1" applyBorder="1" applyAlignment="1">
      <alignment horizontal="center" vertical="center"/>
    </xf>
    <xf numFmtId="180" fontId="14" fillId="2" borderId="1" xfId="0" applyNumberFormat="1" applyFont="1" applyFill="1" applyBorder="1" applyAlignment="1">
      <alignment horizontal="center" vertical="center"/>
    </xf>
    <xf numFmtId="178" fontId="14" fillId="2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179" fontId="15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8" fontId="1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8" fontId="16" fillId="2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M179"/>
  <sheetViews>
    <sheetView tabSelected="1" zoomScale="85" zoomScaleNormal="85" workbookViewId="0">
      <selection activeCell="C5" sqref="C1:C1048576"/>
    </sheetView>
  </sheetViews>
  <sheetFormatPr defaultColWidth="9" defaultRowHeight="14.25"/>
  <cols>
    <col min="1" max="1" width="4.125" style="11" customWidth="1"/>
    <col min="2" max="2" width="7.875" style="12" customWidth="1"/>
    <col min="3" max="3" width="10.375" style="13" customWidth="1"/>
    <col min="4" max="4" width="9.125" style="13" customWidth="1"/>
    <col min="5" max="5" width="7.25" style="13" customWidth="1"/>
    <col min="6" max="6" width="10.5" style="13" customWidth="1"/>
    <col min="7" max="7" width="9" style="13" customWidth="1"/>
    <col min="8" max="8" width="6.875" style="14" customWidth="1"/>
    <col min="9" max="9" width="7" style="14" customWidth="1"/>
    <col min="10" max="10" width="8.125" style="14" customWidth="1"/>
    <col min="11" max="11" width="10" style="14" customWidth="1"/>
    <col min="12" max="12" width="9" style="14" customWidth="1"/>
    <col min="13" max="13" width="6.5" style="15" hidden="1" customWidth="1"/>
    <col min="14" max="14" width="4.875" style="16" customWidth="1"/>
    <col min="15" max="15" width="6" style="16" customWidth="1"/>
    <col min="16" max="16" width="6.125" style="16" bestFit="1" customWidth="1"/>
    <col min="17" max="17" width="6.125" style="16" customWidth="1"/>
    <col min="18" max="18" width="6.125" style="17" customWidth="1"/>
    <col min="19" max="20" width="5" style="16" customWidth="1"/>
    <col min="21" max="21" width="5.875" style="16" bestFit="1" customWidth="1"/>
    <col min="22" max="22" width="6.875" style="16" customWidth="1"/>
    <col min="23" max="23" width="7" style="18" customWidth="1"/>
    <col min="24" max="26" width="5" style="16" customWidth="1"/>
    <col min="27" max="27" width="10" style="16" customWidth="1"/>
    <col min="28" max="28" width="11" style="19" customWidth="1"/>
    <col min="29" max="29" width="11" style="20" customWidth="1"/>
    <col min="30" max="30" width="9" style="21" customWidth="1"/>
    <col min="31" max="50" width="9" style="22" customWidth="1"/>
    <col min="51" max="51" width="9" style="23" customWidth="1"/>
    <col min="52" max="192" width="9" style="13" customWidth="1"/>
    <col min="193" max="16384" width="9" style="11"/>
  </cols>
  <sheetData>
    <row r="1" spans="1:195" s="4" customFormat="1" ht="119.1" customHeight="1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76"/>
    </row>
    <row r="2" spans="1:195" s="4" customFormat="1" ht="32.1" customHeight="1">
      <c r="A2" s="84" t="s">
        <v>1</v>
      </c>
      <c r="B2" s="85" t="s">
        <v>2</v>
      </c>
      <c r="C2" s="86" t="s">
        <v>3</v>
      </c>
      <c r="D2" s="86"/>
      <c r="E2" s="86"/>
      <c r="F2" s="86"/>
      <c r="G2" s="86"/>
      <c r="H2" s="91" t="s">
        <v>4</v>
      </c>
      <c r="I2" s="91"/>
      <c r="J2" s="91"/>
      <c r="K2" s="91"/>
      <c r="L2" s="91"/>
      <c r="M2" s="87" t="s">
        <v>5</v>
      </c>
      <c r="N2" s="91" t="s">
        <v>6</v>
      </c>
      <c r="O2" s="91"/>
      <c r="P2" s="91"/>
      <c r="Q2" s="91"/>
      <c r="R2" s="86"/>
      <c r="S2" s="91" t="s">
        <v>7</v>
      </c>
      <c r="T2" s="91"/>
      <c r="U2" s="91"/>
      <c r="V2" s="91"/>
      <c r="W2" s="89"/>
      <c r="X2" s="91" t="s">
        <v>8</v>
      </c>
      <c r="Y2" s="91"/>
      <c r="Z2" s="91"/>
      <c r="AA2" s="91"/>
      <c r="AB2" s="91"/>
      <c r="AC2" s="89" t="s">
        <v>9</v>
      </c>
      <c r="AD2" s="89" t="s">
        <v>10</v>
      </c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76"/>
    </row>
    <row r="3" spans="1:195" s="5" customFormat="1" ht="32.1" customHeight="1">
      <c r="A3" s="84"/>
      <c r="B3" s="85"/>
      <c r="C3" s="86"/>
      <c r="D3" s="86"/>
      <c r="E3" s="86"/>
      <c r="F3" s="86"/>
      <c r="G3" s="86"/>
      <c r="H3" s="91"/>
      <c r="I3" s="91"/>
      <c r="J3" s="91"/>
      <c r="K3" s="91"/>
      <c r="L3" s="91"/>
      <c r="M3" s="87"/>
      <c r="N3" s="91"/>
      <c r="O3" s="91"/>
      <c r="P3" s="91"/>
      <c r="Q3" s="91"/>
      <c r="R3" s="86"/>
      <c r="S3" s="91"/>
      <c r="T3" s="91"/>
      <c r="U3" s="91"/>
      <c r="V3" s="91"/>
      <c r="W3" s="89"/>
      <c r="X3" s="91"/>
      <c r="Y3" s="91"/>
      <c r="Z3" s="91"/>
      <c r="AA3" s="91"/>
      <c r="AB3" s="91"/>
      <c r="AC3" s="89"/>
      <c r="AD3" s="89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77"/>
    </row>
    <row r="4" spans="1:195" s="6" customFormat="1" ht="32.1" customHeight="1">
      <c r="A4" s="84"/>
      <c r="B4" s="85"/>
      <c r="C4" s="24">
        <v>2012</v>
      </c>
      <c r="D4" s="24">
        <v>2013</v>
      </c>
      <c r="E4" s="24">
        <v>2014</v>
      </c>
      <c r="F4" s="24" t="s">
        <v>11</v>
      </c>
      <c r="G4" s="24" t="s">
        <v>12</v>
      </c>
      <c r="H4" s="38">
        <v>2012</v>
      </c>
      <c r="I4" s="38">
        <v>2013</v>
      </c>
      <c r="J4" s="38">
        <v>2014</v>
      </c>
      <c r="K4" s="38" t="s">
        <v>13</v>
      </c>
      <c r="L4" s="38" t="s">
        <v>12</v>
      </c>
      <c r="M4" s="88"/>
      <c r="N4" s="38">
        <v>2012</v>
      </c>
      <c r="O4" s="38">
        <v>2013</v>
      </c>
      <c r="P4" s="38">
        <v>2014</v>
      </c>
      <c r="Q4" s="38" t="s">
        <v>13</v>
      </c>
      <c r="R4" s="50" t="s">
        <v>12</v>
      </c>
      <c r="S4" s="38">
        <v>2012</v>
      </c>
      <c r="T4" s="38">
        <v>2013</v>
      </c>
      <c r="U4" s="38">
        <v>2014</v>
      </c>
      <c r="V4" s="38" t="s">
        <v>13</v>
      </c>
      <c r="W4" s="51" t="s">
        <v>12</v>
      </c>
      <c r="X4" s="38">
        <v>2012</v>
      </c>
      <c r="Y4" s="38">
        <v>2013</v>
      </c>
      <c r="Z4" s="38">
        <v>2014</v>
      </c>
      <c r="AA4" s="38" t="s">
        <v>13</v>
      </c>
      <c r="AB4" s="39" t="s">
        <v>12</v>
      </c>
      <c r="AC4" s="90"/>
      <c r="AD4" s="90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78"/>
    </row>
    <row r="5" spans="1:195" s="5" customFormat="1" ht="44.1" customHeight="1">
      <c r="A5" s="25">
        <v>1</v>
      </c>
      <c r="B5" s="26" t="s">
        <v>14</v>
      </c>
      <c r="C5" s="28">
        <f>(H5+N5)+(S5+X5)/1.5</f>
        <v>523.93333333333339</v>
      </c>
      <c r="D5" s="28">
        <f t="shared" ref="D5:E5" si="0">(I5+O5)+(T5+Y5)/1.5</f>
        <v>483.4666666666667</v>
      </c>
      <c r="E5" s="28">
        <f t="shared" si="0"/>
        <v>414.5584281842813</v>
      </c>
      <c r="F5" s="28">
        <f t="shared" ref="F5:F14" si="1">C5+D5+E5</f>
        <v>1421.9584281842813</v>
      </c>
      <c r="G5" s="29">
        <v>473.98614272809402</v>
      </c>
      <c r="H5" s="40">
        <v>452.6</v>
      </c>
      <c r="I5" s="40">
        <v>415.2</v>
      </c>
      <c r="J5" s="40">
        <v>319.22509485094798</v>
      </c>
      <c r="K5" s="41">
        <f t="shared" ref="K5:K14" si="2">SUM(H5:J5)</f>
        <v>1187.0250948509479</v>
      </c>
      <c r="L5" s="40">
        <f t="shared" ref="L5:L14" si="3">AVERAGE(H5:J5)</f>
        <v>395.67503161698261</v>
      </c>
      <c r="M5" s="42">
        <f t="shared" ref="M5:M14" si="4">(R5+W5+AB5)/3</f>
        <v>29.288888888888902</v>
      </c>
      <c r="N5" s="43">
        <v>58</v>
      </c>
      <c r="O5" s="27">
        <v>35.6</v>
      </c>
      <c r="P5" s="27">
        <v>84</v>
      </c>
      <c r="Q5" s="52">
        <f t="shared" ref="Q5:Q14" si="5">SUM(N5:P5)</f>
        <v>177.6</v>
      </c>
      <c r="R5" s="53">
        <v>59.2</v>
      </c>
      <c r="S5" s="27">
        <v>20</v>
      </c>
      <c r="T5" s="27">
        <v>13</v>
      </c>
      <c r="U5" s="27">
        <v>0</v>
      </c>
      <c r="V5" s="54">
        <f t="shared" ref="V5:V14" si="6">SUM(S5:U5)</f>
        <v>33</v>
      </c>
      <c r="W5" s="55">
        <v>11</v>
      </c>
      <c r="X5" s="63" t="s">
        <v>15</v>
      </c>
      <c r="Y5" s="64">
        <v>36</v>
      </c>
      <c r="Z5" s="64">
        <v>17</v>
      </c>
      <c r="AA5" s="64">
        <f>SUM(Y5:Z5)</f>
        <v>53</v>
      </c>
      <c r="AB5" s="65">
        <v>17.6666666666667</v>
      </c>
      <c r="AC5" s="66">
        <f>(W5+AB5)</f>
        <v>28.6666666666667</v>
      </c>
      <c r="AD5" s="67">
        <f>AC5/1.5</f>
        <v>19.111111111111132</v>
      </c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76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</row>
    <row r="6" spans="1:195" s="5" customFormat="1" ht="44.1" customHeight="1">
      <c r="A6" s="30">
        <v>2</v>
      </c>
      <c r="B6" s="31" t="s">
        <v>16</v>
      </c>
      <c r="C6" s="32">
        <f t="shared" ref="C6:E6" si="7">(H6+N6)+(S6+X6)/1.5</f>
        <v>667.93333333333339</v>
      </c>
      <c r="D6" s="32">
        <f t="shared" si="7"/>
        <v>999.86666666666667</v>
      </c>
      <c r="E6" s="32">
        <f t="shared" si="7"/>
        <v>597.88789302122063</v>
      </c>
      <c r="F6" s="32">
        <f t="shared" si="1"/>
        <v>2265.6878930212206</v>
      </c>
      <c r="G6" s="33">
        <v>755.22929767374001</v>
      </c>
      <c r="H6" s="44">
        <v>412.6</v>
      </c>
      <c r="I6" s="44">
        <v>354.1</v>
      </c>
      <c r="J6" s="44">
        <v>369.32122635455403</v>
      </c>
      <c r="K6" s="45">
        <f t="shared" si="2"/>
        <v>1136.0212263545541</v>
      </c>
      <c r="L6" s="44">
        <f t="shared" si="3"/>
        <v>378.67374211818469</v>
      </c>
      <c r="M6" s="46">
        <f t="shared" si="4"/>
        <v>171.33333333333334</v>
      </c>
      <c r="N6" s="2">
        <v>64</v>
      </c>
      <c r="O6" s="2">
        <v>101.1</v>
      </c>
      <c r="P6" s="2">
        <v>139.9</v>
      </c>
      <c r="Q6" s="2">
        <f t="shared" si="5"/>
        <v>305</v>
      </c>
      <c r="R6" s="56">
        <v>101.666666666667</v>
      </c>
      <c r="S6" s="2">
        <v>17</v>
      </c>
      <c r="T6" s="2">
        <v>322</v>
      </c>
      <c r="U6" s="2">
        <v>0</v>
      </c>
      <c r="V6" s="3">
        <f t="shared" si="6"/>
        <v>339</v>
      </c>
      <c r="W6" s="57">
        <v>113</v>
      </c>
      <c r="X6" s="68">
        <v>270</v>
      </c>
      <c r="Y6" s="68">
        <v>495</v>
      </c>
      <c r="Z6" s="68">
        <v>133</v>
      </c>
      <c r="AA6" s="68">
        <f t="shared" ref="AA6:AA14" si="8">SUM(X6:Z6)</f>
        <v>898</v>
      </c>
      <c r="AB6" s="69">
        <v>299.33333333333297</v>
      </c>
      <c r="AC6" s="70">
        <f t="shared" ref="AC6:AC36" si="9">(W6+AB6)</f>
        <v>412.33333333333297</v>
      </c>
      <c r="AD6" s="71">
        <f t="shared" ref="AD6:AD36" si="10">AC6/1.5</f>
        <v>274.88888888888863</v>
      </c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76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</row>
    <row r="7" spans="1:195" s="4" customFormat="1" ht="41.1" customHeight="1">
      <c r="A7" s="30">
        <v>3</v>
      </c>
      <c r="B7" s="31" t="s">
        <v>17</v>
      </c>
      <c r="C7" s="32">
        <f t="shared" ref="C7:E7" si="11">(H7+N7)+(S7+X7)/1.5</f>
        <v>639.56666666666661</v>
      </c>
      <c r="D7" s="32">
        <f t="shared" si="11"/>
        <v>664.76666666666654</v>
      </c>
      <c r="E7" s="32">
        <f t="shared" si="11"/>
        <v>685.84133565621335</v>
      </c>
      <c r="F7" s="32">
        <f t="shared" si="1"/>
        <v>1990.1746689895463</v>
      </c>
      <c r="G7" s="33">
        <v>663.39155632984898</v>
      </c>
      <c r="H7" s="44">
        <v>573.9</v>
      </c>
      <c r="I7" s="44">
        <v>521.29999999999995</v>
      </c>
      <c r="J7" s="44">
        <v>545.60800232288</v>
      </c>
      <c r="K7" s="45">
        <f t="shared" si="2"/>
        <v>1640.8080023228799</v>
      </c>
      <c r="L7" s="44">
        <f t="shared" si="3"/>
        <v>546.93600077429335</v>
      </c>
      <c r="M7" s="46">
        <f t="shared" si="4"/>
        <v>46.411111111111097</v>
      </c>
      <c r="N7" s="2">
        <v>29</v>
      </c>
      <c r="O7" s="2">
        <v>104.8</v>
      </c>
      <c r="P7" s="2">
        <v>78.900000000000006</v>
      </c>
      <c r="Q7" s="1">
        <f t="shared" si="5"/>
        <v>212.70000000000002</v>
      </c>
      <c r="R7" s="56">
        <v>70.900000000000006</v>
      </c>
      <c r="S7" s="2">
        <v>55</v>
      </c>
      <c r="T7" s="2">
        <v>28</v>
      </c>
      <c r="U7" s="2">
        <v>10</v>
      </c>
      <c r="V7" s="3">
        <f t="shared" si="6"/>
        <v>93</v>
      </c>
      <c r="W7" s="57">
        <v>31</v>
      </c>
      <c r="X7" s="68">
        <v>0</v>
      </c>
      <c r="Y7" s="68">
        <v>30</v>
      </c>
      <c r="Z7" s="68">
        <v>82</v>
      </c>
      <c r="AA7" s="68">
        <f t="shared" si="8"/>
        <v>112</v>
      </c>
      <c r="AB7" s="69">
        <v>37.3333333333333</v>
      </c>
      <c r="AC7" s="70">
        <f t="shared" si="9"/>
        <v>68.3333333333333</v>
      </c>
      <c r="AD7" s="71">
        <f t="shared" si="10"/>
        <v>45.555555555555536</v>
      </c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76"/>
    </row>
    <row r="8" spans="1:195" s="5" customFormat="1" ht="45.95" customHeight="1">
      <c r="A8" s="30">
        <v>4</v>
      </c>
      <c r="B8" s="31" t="s">
        <v>18</v>
      </c>
      <c r="C8" s="32">
        <f t="shared" ref="C8:E8" si="12">(H8+N8)+(S8+X8)/1.5</f>
        <v>367.7</v>
      </c>
      <c r="D8" s="32">
        <f t="shared" si="12"/>
        <v>741.13333333333333</v>
      </c>
      <c r="E8" s="32">
        <f t="shared" si="12"/>
        <v>707.4708684941296</v>
      </c>
      <c r="F8" s="32">
        <f t="shared" si="1"/>
        <v>1816.3042018274627</v>
      </c>
      <c r="G8" s="33">
        <v>605.43473394248804</v>
      </c>
      <c r="H8" s="44">
        <v>367.7</v>
      </c>
      <c r="I8" s="44">
        <v>380</v>
      </c>
      <c r="J8" s="44">
        <v>385.404201827463</v>
      </c>
      <c r="K8" s="45">
        <f t="shared" si="2"/>
        <v>1133.1042018274629</v>
      </c>
      <c r="L8" s="44">
        <f t="shared" si="3"/>
        <v>377.70140060915429</v>
      </c>
      <c r="M8" s="46">
        <f t="shared" si="4"/>
        <v>105.13333333333344</v>
      </c>
      <c r="N8" s="2">
        <v>0</v>
      </c>
      <c r="O8" s="2">
        <v>83.8</v>
      </c>
      <c r="P8" s="2">
        <v>73.400000000000006</v>
      </c>
      <c r="Q8" s="1">
        <f t="shared" si="5"/>
        <v>157.19999999999999</v>
      </c>
      <c r="R8" s="56">
        <v>52.4</v>
      </c>
      <c r="S8" s="2">
        <v>0</v>
      </c>
      <c r="T8" s="2">
        <v>34</v>
      </c>
      <c r="U8" s="2">
        <v>0</v>
      </c>
      <c r="V8" s="3">
        <f t="shared" si="6"/>
        <v>34</v>
      </c>
      <c r="W8" s="57">
        <v>11.3333333333333</v>
      </c>
      <c r="X8" s="68">
        <v>0</v>
      </c>
      <c r="Y8" s="68">
        <v>382</v>
      </c>
      <c r="Z8" s="68">
        <v>373</v>
      </c>
      <c r="AA8" s="68">
        <f t="shared" si="8"/>
        <v>755</v>
      </c>
      <c r="AB8" s="69">
        <v>251.666666666667</v>
      </c>
      <c r="AC8" s="70">
        <f t="shared" si="9"/>
        <v>263.00000000000028</v>
      </c>
      <c r="AD8" s="71">
        <f t="shared" si="10"/>
        <v>175.33333333333351</v>
      </c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76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</row>
    <row r="9" spans="1:195" s="4" customFormat="1" ht="63" customHeight="1">
      <c r="A9" s="30">
        <v>5</v>
      </c>
      <c r="B9" s="31" t="s">
        <v>19</v>
      </c>
      <c r="C9" s="32">
        <f t="shared" ref="C9:E9" si="13">(H9+N9)+(S9+X9)/1.5</f>
        <v>1162.0999999999999</v>
      </c>
      <c r="D9" s="32">
        <f t="shared" si="13"/>
        <v>1774</v>
      </c>
      <c r="E9" s="32">
        <f t="shared" si="13"/>
        <v>2665.5233333333335</v>
      </c>
      <c r="F9" s="32">
        <f t="shared" si="1"/>
        <v>5601.623333333333</v>
      </c>
      <c r="G9" s="33">
        <v>1867.2077777777799</v>
      </c>
      <c r="H9" s="44">
        <v>407.7</v>
      </c>
      <c r="I9" s="44">
        <v>420</v>
      </c>
      <c r="J9" s="44">
        <v>267.19</v>
      </c>
      <c r="K9" s="45">
        <f t="shared" si="2"/>
        <v>1094.8900000000001</v>
      </c>
      <c r="L9" s="44">
        <f t="shared" si="3"/>
        <v>364.96333333333337</v>
      </c>
      <c r="M9" s="46">
        <f t="shared" si="4"/>
        <v>729.73333333333437</v>
      </c>
      <c r="N9" s="2">
        <v>90</v>
      </c>
      <c r="O9" s="2">
        <v>210</v>
      </c>
      <c r="P9" s="2">
        <v>85</v>
      </c>
      <c r="Q9" s="1">
        <f t="shared" si="5"/>
        <v>385</v>
      </c>
      <c r="R9" s="56">
        <v>128.333333333333</v>
      </c>
      <c r="S9" s="2">
        <v>8</v>
      </c>
      <c r="T9" s="2">
        <v>14</v>
      </c>
      <c r="U9" s="2">
        <v>140</v>
      </c>
      <c r="V9" s="3">
        <f t="shared" si="6"/>
        <v>162</v>
      </c>
      <c r="W9" s="57">
        <v>54</v>
      </c>
      <c r="X9" s="68">
        <v>988.6</v>
      </c>
      <c r="Y9" s="68">
        <v>1702</v>
      </c>
      <c r="Z9" s="68">
        <v>3330</v>
      </c>
      <c r="AA9" s="68">
        <f t="shared" si="8"/>
        <v>6020.6</v>
      </c>
      <c r="AB9" s="69">
        <v>2006.86666666667</v>
      </c>
      <c r="AC9" s="70">
        <f t="shared" si="9"/>
        <v>2060.86666666667</v>
      </c>
      <c r="AD9" s="71">
        <f t="shared" si="10"/>
        <v>1373.9111111111133</v>
      </c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76"/>
    </row>
    <row r="10" spans="1:195" s="7" customFormat="1" ht="31.5" customHeight="1">
      <c r="A10" s="34">
        <v>6</v>
      </c>
      <c r="B10" s="31" t="s">
        <v>20</v>
      </c>
      <c r="C10" s="35">
        <f t="shared" ref="C10:E10" si="14">(H10+N10)+(S10+X10)/1.5</f>
        <v>378.93333333333334</v>
      </c>
      <c r="D10" s="35">
        <f t="shared" si="14"/>
        <v>542.36666666666667</v>
      </c>
      <c r="E10" s="35">
        <f t="shared" si="14"/>
        <v>768.16800561073501</v>
      </c>
      <c r="F10" s="35">
        <f t="shared" si="1"/>
        <v>1689.468005610735</v>
      </c>
      <c r="G10" s="36">
        <v>563.15600187024495</v>
      </c>
      <c r="H10" s="44">
        <v>309.60000000000002</v>
      </c>
      <c r="I10" s="44">
        <v>242.9</v>
      </c>
      <c r="J10" s="44">
        <v>303.76800561073497</v>
      </c>
      <c r="K10" s="45">
        <f t="shared" si="2"/>
        <v>856.26800561073492</v>
      </c>
      <c r="L10" s="44">
        <f t="shared" si="3"/>
        <v>285.42266853691166</v>
      </c>
      <c r="M10" s="46">
        <f t="shared" si="4"/>
        <v>129.35555555555558</v>
      </c>
      <c r="N10" s="2">
        <v>6</v>
      </c>
      <c r="O10" s="2">
        <v>88.8</v>
      </c>
      <c r="P10" s="2">
        <v>76.400000000000006</v>
      </c>
      <c r="Q10" s="1">
        <f t="shared" si="5"/>
        <v>171.2</v>
      </c>
      <c r="R10" s="56">
        <v>57.066666666666698</v>
      </c>
      <c r="S10" s="2">
        <v>5</v>
      </c>
      <c r="T10" s="2">
        <v>40</v>
      </c>
      <c r="U10" s="2">
        <v>0</v>
      </c>
      <c r="V10" s="3">
        <f t="shared" si="6"/>
        <v>45</v>
      </c>
      <c r="W10" s="57">
        <v>15</v>
      </c>
      <c r="X10" s="68">
        <v>90</v>
      </c>
      <c r="Y10" s="68">
        <v>276</v>
      </c>
      <c r="Z10" s="68">
        <v>582</v>
      </c>
      <c r="AA10" s="68">
        <f t="shared" si="8"/>
        <v>948</v>
      </c>
      <c r="AB10" s="69">
        <v>316</v>
      </c>
      <c r="AC10" s="70">
        <f t="shared" si="9"/>
        <v>331</v>
      </c>
      <c r="AD10" s="71">
        <f t="shared" si="10"/>
        <v>220.66666666666666</v>
      </c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9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</row>
    <row r="11" spans="1:195" s="5" customFormat="1" ht="31.5" customHeight="1">
      <c r="A11" s="30">
        <v>7</v>
      </c>
      <c r="B11" s="31" t="s">
        <v>21</v>
      </c>
      <c r="C11" s="32">
        <f t="shared" ref="C11:E11" si="15">(H11+N11)+(S11+X11)/1.5</f>
        <v>475.83333333333331</v>
      </c>
      <c r="D11" s="32">
        <f t="shared" si="15"/>
        <v>452.3</v>
      </c>
      <c r="E11" s="32">
        <f t="shared" si="15"/>
        <v>515.61746806039469</v>
      </c>
      <c r="F11" s="32">
        <f t="shared" si="1"/>
        <v>1443.7508013937281</v>
      </c>
      <c r="G11" s="33">
        <v>481.25026713124299</v>
      </c>
      <c r="H11" s="44">
        <v>376.7</v>
      </c>
      <c r="I11" s="44">
        <v>377.2</v>
      </c>
      <c r="J11" s="44">
        <v>393.05080139372802</v>
      </c>
      <c r="K11" s="45">
        <f t="shared" si="2"/>
        <v>1146.9508013937279</v>
      </c>
      <c r="L11" s="44">
        <f t="shared" si="3"/>
        <v>382.31693379790931</v>
      </c>
      <c r="M11" s="46">
        <f t="shared" si="4"/>
        <v>42.300000000000004</v>
      </c>
      <c r="N11" s="2">
        <v>0</v>
      </c>
      <c r="O11" s="2">
        <v>63.1</v>
      </c>
      <c r="P11" s="2">
        <v>65.900000000000006</v>
      </c>
      <c r="Q11" s="1">
        <f t="shared" si="5"/>
        <v>129</v>
      </c>
      <c r="R11" s="56">
        <v>43</v>
      </c>
      <c r="S11" s="2">
        <v>35</v>
      </c>
      <c r="T11" s="2">
        <v>0</v>
      </c>
      <c r="U11" s="2">
        <v>0</v>
      </c>
      <c r="V11" s="3">
        <f t="shared" si="6"/>
        <v>35</v>
      </c>
      <c r="W11" s="57">
        <v>11.6666666666667</v>
      </c>
      <c r="X11" s="68">
        <v>113.7</v>
      </c>
      <c r="Y11" s="68">
        <v>18</v>
      </c>
      <c r="Z11" s="68">
        <v>85</v>
      </c>
      <c r="AA11" s="68">
        <f t="shared" si="8"/>
        <v>216.7</v>
      </c>
      <c r="AB11" s="69">
        <v>72.233333333333306</v>
      </c>
      <c r="AC11" s="70">
        <f t="shared" si="9"/>
        <v>83.9</v>
      </c>
      <c r="AD11" s="71">
        <f t="shared" si="10"/>
        <v>55.933333333333337</v>
      </c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76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</row>
    <row r="12" spans="1:195" s="5" customFormat="1" ht="42" customHeight="1">
      <c r="A12" s="30">
        <v>8</v>
      </c>
      <c r="B12" s="31" t="s">
        <v>22</v>
      </c>
      <c r="C12" s="32">
        <f t="shared" ref="C12:E12" si="16">(H12+N12)+(S12+X12)/1.5</f>
        <v>556.1</v>
      </c>
      <c r="D12" s="32">
        <f t="shared" si="16"/>
        <v>594.53333333333342</v>
      </c>
      <c r="E12" s="32">
        <f t="shared" si="16"/>
        <v>659.77061556329841</v>
      </c>
      <c r="F12" s="32">
        <f t="shared" si="1"/>
        <v>1810.4039488966318</v>
      </c>
      <c r="G12" s="33">
        <v>603.46798296554402</v>
      </c>
      <c r="H12" s="44">
        <v>459.1</v>
      </c>
      <c r="I12" s="44">
        <v>488.1</v>
      </c>
      <c r="J12" s="44">
        <v>476.537282229965</v>
      </c>
      <c r="K12" s="45">
        <f t="shared" si="2"/>
        <v>1423.7372822299651</v>
      </c>
      <c r="L12" s="44">
        <f t="shared" si="3"/>
        <v>474.57909407665505</v>
      </c>
      <c r="M12" s="46">
        <f t="shared" si="4"/>
        <v>50.111111111111121</v>
      </c>
      <c r="N12" s="2">
        <v>67</v>
      </c>
      <c r="O12" s="2">
        <v>93.1</v>
      </c>
      <c r="P12" s="2">
        <v>97.9</v>
      </c>
      <c r="Q12" s="1">
        <f t="shared" si="5"/>
        <v>258</v>
      </c>
      <c r="R12" s="56">
        <v>86</v>
      </c>
      <c r="S12" s="2">
        <v>5</v>
      </c>
      <c r="T12" s="2">
        <v>0</v>
      </c>
      <c r="U12" s="2">
        <v>0</v>
      </c>
      <c r="V12" s="3">
        <f t="shared" si="6"/>
        <v>5</v>
      </c>
      <c r="W12" s="57">
        <v>1.6666666666666701</v>
      </c>
      <c r="X12" s="68">
        <v>40</v>
      </c>
      <c r="Y12" s="68">
        <v>20</v>
      </c>
      <c r="Z12" s="68">
        <v>128</v>
      </c>
      <c r="AA12" s="68">
        <f t="shared" si="8"/>
        <v>188</v>
      </c>
      <c r="AB12" s="69">
        <v>62.6666666666667</v>
      </c>
      <c r="AC12" s="70">
        <f t="shared" si="9"/>
        <v>64.333333333333371</v>
      </c>
      <c r="AD12" s="71">
        <f t="shared" si="10"/>
        <v>42.888888888888914</v>
      </c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76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81"/>
      <c r="GL12" s="81"/>
      <c r="GM12" s="81"/>
    </row>
    <row r="13" spans="1:195" s="5" customFormat="1" ht="31.5" customHeight="1">
      <c r="A13" s="30">
        <v>9</v>
      </c>
      <c r="B13" s="31" t="s">
        <v>23</v>
      </c>
      <c r="C13" s="32">
        <f t="shared" ref="C13:E13" si="17">(H13+N13)+(S13+X13)/1.5</f>
        <v>977.7</v>
      </c>
      <c r="D13" s="32">
        <f t="shared" si="17"/>
        <v>808.9666666666667</v>
      </c>
      <c r="E13" s="32">
        <f t="shared" si="17"/>
        <v>797.21920247773937</v>
      </c>
      <c r="F13" s="32">
        <f t="shared" si="1"/>
        <v>2583.8858691444061</v>
      </c>
      <c r="G13" s="33">
        <v>861.29528971480204</v>
      </c>
      <c r="H13" s="44">
        <v>396.7</v>
      </c>
      <c r="I13" s="44">
        <v>303.2</v>
      </c>
      <c r="J13" s="44">
        <v>281.825869144406</v>
      </c>
      <c r="K13" s="45">
        <f t="shared" si="2"/>
        <v>981.72586914440603</v>
      </c>
      <c r="L13" s="44">
        <f t="shared" si="3"/>
        <v>327.2419563814687</v>
      </c>
      <c r="M13" s="46">
        <f t="shared" si="4"/>
        <v>251.02666666666678</v>
      </c>
      <c r="N13" s="2">
        <v>79</v>
      </c>
      <c r="O13" s="2">
        <v>121.1</v>
      </c>
      <c r="P13" s="2">
        <v>87.9</v>
      </c>
      <c r="Q13" s="1">
        <f t="shared" si="5"/>
        <v>288</v>
      </c>
      <c r="R13" s="56">
        <v>96</v>
      </c>
      <c r="S13" s="2">
        <v>28</v>
      </c>
      <c r="T13" s="2">
        <v>0</v>
      </c>
      <c r="U13" s="2">
        <v>0</v>
      </c>
      <c r="V13" s="3">
        <f t="shared" si="6"/>
        <v>28</v>
      </c>
      <c r="W13" s="57">
        <v>9.3333333333333304</v>
      </c>
      <c r="X13" s="68">
        <v>725</v>
      </c>
      <c r="Y13" s="68">
        <v>577</v>
      </c>
      <c r="Z13" s="68">
        <v>641.24</v>
      </c>
      <c r="AA13" s="68">
        <f t="shared" si="8"/>
        <v>1943.24</v>
      </c>
      <c r="AB13" s="69">
        <v>647.74666666666701</v>
      </c>
      <c r="AC13" s="70">
        <f t="shared" si="9"/>
        <v>657.08000000000038</v>
      </c>
      <c r="AD13" s="71">
        <f t="shared" si="10"/>
        <v>438.05333333333357</v>
      </c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76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</row>
    <row r="14" spans="1:195" s="4" customFormat="1" ht="36.75" customHeight="1">
      <c r="A14" s="30">
        <v>10</v>
      </c>
      <c r="B14" s="31" t="s">
        <v>24</v>
      </c>
      <c r="C14" s="32">
        <f t="shared" ref="C14:E14" si="18">(H14+N14)+(S14+X14)/1.5</f>
        <v>694.46666666666658</v>
      </c>
      <c r="D14" s="32">
        <f t="shared" si="18"/>
        <v>666.5333333333333</v>
      </c>
      <c r="E14" s="32">
        <f t="shared" si="18"/>
        <v>631.28789302122073</v>
      </c>
      <c r="F14" s="32">
        <f t="shared" si="1"/>
        <v>1992.2878930212207</v>
      </c>
      <c r="G14" s="33">
        <v>664.09596434040702</v>
      </c>
      <c r="H14" s="44">
        <v>546.79999999999995</v>
      </c>
      <c r="I14" s="44">
        <v>450.4</v>
      </c>
      <c r="J14" s="44">
        <v>471.32122635455403</v>
      </c>
      <c r="K14" s="45">
        <f t="shared" si="2"/>
        <v>1468.5212263545541</v>
      </c>
      <c r="L14" s="44">
        <f t="shared" si="3"/>
        <v>489.50707545151801</v>
      </c>
      <c r="M14" s="46">
        <f t="shared" si="4"/>
        <v>73.833333333333229</v>
      </c>
      <c r="N14" s="2">
        <v>35</v>
      </c>
      <c r="O14" s="2">
        <v>104.8</v>
      </c>
      <c r="P14" s="2">
        <v>102.5</v>
      </c>
      <c r="Q14" s="1">
        <f t="shared" si="5"/>
        <v>242.3</v>
      </c>
      <c r="R14" s="56">
        <v>80.766666666666694</v>
      </c>
      <c r="S14" s="2">
        <v>49</v>
      </c>
      <c r="T14" s="2">
        <v>15</v>
      </c>
      <c r="U14" s="2">
        <v>44</v>
      </c>
      <c r="V14" s="3">
        <f t="shared" si="6"/>
        <v>108</v>
      </c>
      <c r="W14" s="57">
        <v>36</v>
      </c>
      <c r="X14" s="68">
        <v>120</v>
      </c>
      <c r="Y14" s="68">
        <v>152</v>
      </c>
      <c r="Z14" s="68">
        <v>42.2</v>
      </c>
      <c r="AA14" s="68">
        <f t="shared" si="8"/>
        <v>314.2</v>
      </c>
      <c r="AB14" s="69">
        <v>104.73333333333299</v>
      </c>
      <c r="AC14" s="70">
        <f t="shared" si="9"/>
        <v>140.73333333333301</v>
      </c>
      <c r="AD14" s="71">
        <f t="shared" si="10"/>
        <v>93.82222222222201</v>
      </c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76"/>
    </row>
    <row r="15" spans="1:195" s="5" customFormat="1" ht="31.5" customHeight="1">
      <c r="A15" s="30">
        <v>12</v>
      </c>
      <c r="B15" s="31" t="s">
        <v>25</v>
      </c>
      <c r="C15" s="32">
        <f t="shared" ref="C15:C36" si="19">(H15+N15)+(S15+X15)/1.5</f>
        <v>782.33333333333326</v>
      </c>
      <c r="D15" s="32">
        <f t="shared" ref="D15:D36" si="20">(I15+O15)+(T15+Y15)/1.5</f>
        <v>654.70000000000005</v>
      </c>
      <c r="E15" s="32">
        <f t="shared" ref="E15:E36" si="21">(J15+P15)+(U15+Z15)/1.5</f>
        <v>738.44896244676772</v>
      </c>
      <c r="F15" s="32">
        <f t="shared" ref="F15:F36" si="22">C15+D15+E15</f>
        <v>2175.4822957801011</v>
      </c>
      <c r="G15" s="33">
        <v>725.16076526003303</v>
      </c>
      <c r="H15" s="44">
        <v>399</v>
      </c>
      <c r="I15" s="44">
        <v>390.1</v>
      </c>
      <c r="J15" s="44">
        <v>367.06229578010101</v>
      </c>
      <c r="K15" s="45">
        <f t="shared" ref="K15:K36" si="23">SUM(H15:J15)</f>
        <v>1156.162295780101</v>
      </c>
      <c r="L15" s="44">
        <f t="shared" ref="L15:L36" si="24">AVERAGE(H15:J15)</f>
        <v>385.38743192670034</v>
      </c>
      <c r="M15" s="46">
        <f t="shared" ref="M15:M36" si="25">(R15+W15+AB15)/3</f>
        <v>137.22000000000011</v>
      </c>
      <c r="N15" s="2">
        <v>70</v>
      </c>
      <c r="O15" s="2">
        <v>108.6</v>
      </c>
      <c r="P15" s="2">
        <v>118.4</v>
      </c>
      <c r="Q15" s="1">
        <f t="shared" ref="Q15:Q36" si="26">SUM(N15:P15)</f>
        <v>297</v>
      </c>
      <c r="R15" s="56">
        <v>50.5</v>
      </c>
      <c r="S15" s="2">
        <v>18</v>
      </c>
      <c r="T15" s="2">
        <v>10</v>
      </c>
      <c r="U15" s="2">
        <v>15</v>
      </c>
      <c r="V15" s="3">
        <f t="shared" ref="V15:V36" si="27">SUM(S15:U15)</f>
        <v>43</v>
      </c>
      <c r="W15" s="57">
        <v>14.3333333333333</v>
      </c>
      <c r="X15" s="68">
        <v>452</v>
      </c>
      <c r="Y15" s="68">
        <v>224</v>
      </c>
      <c r="Z15" s="68">
        <v>364.48</v>
      </c>
      <c r="AA15" s="68">
        <f t="shared" ref="AA15:AA36" si="28">SUM(X15:Z15)</f>
        <v>1040.48</v>
      </c>
      <c r="AB15" s="69">
        <v>346.82666666666699</v>
      </c>
      <c r="AC15" s="70">
        <f t="shared" si="9"/>
        <v>361.16000000000031</v>
      </c>
      <c r="AD15" s="71">
        <f t="shared" si="10"/>
        <v>240.77333333333354</v>
      </c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76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</row>
    <row r="16" spans="1:195" s="4" customFormat="1" ht="35.1" customHeight="1">
      <c r="A16" s="30">
        <v>13</v>
      </c>
      <c r="B16" s="31" t="s">
        <v>26</v>
      </c>
      <c r="C16" s="32">
        <f t="shared" si="19"/>
        <v>2212.6</v>
      </c>
      <c r="D16" s="32">
        <f t="shared" si="20"/>
        <v>2621.1333333333332</v>
      </c>
      <c r="E16" s="32">
        <f t="shared" si="21"/>
        <v>3637.4170963995357</v>
      </c>
      <c r="F16" s="32">
        <f t="shared" si="22"/>
        <v>8471.1504297328684</v>
      </c>
      <c r="G16" s="33">
        <v>2823.7168099109599</v>
      </c>
      <c r="H16" s="44">
        <v>524.6</v>
      </c>
      <c r="I16" s="44">
        <v>506.2</v>
      </c>
      <c r="J16" s="44">
        <v>740.38376306620205</v>
      </c>
      <c r="K16" s="45">
        <f t="shared" si="23"/>
        <v>1771.1837630662021</v>
      </c>
      <c r="L16" s="44">
        <f t="shared" si="24"/>
        <v>590.39458768873408</v>
      </c>
      <c r="M16" s="46">
        <f t="shared" si="25"/>
        <v>1052.4444444444432</v>
      </c>
      <c r="N16" s="2">
        <v>110</v>
      </c>
      <c r="O16" s="2">
        <v>261.60000000000002</v>
      </c>
      <c r="P16" s="2">
        <v>211.7</v>
      </c>
      <c r="Q16" s="1">
        <f t="shared" si="26"/>
        <v>583.29999999999995</v>
      </c>
      <c r="R16" s="56">
        <v>99</v>
      </c>
      <c r="S16" s="2">
        <v>170</v>
      </c>
      <c r="T16" s="2">
        <v>221</v>
      </c>
      <c r="U16" s="2">
        <v>140</v>
      </c>
      <c r="V16" s="3">
        <f t="shared" si="27"/>
        <v>531</v>
      </c>
      <c r="W16" s="57">
        <v>177</v>
      </c>
      <c r="X16" s="68">
        <v>2197</v>
      </c>
      <c r="Y16" s="68">
        <v>2559</v>
      </c>
      <c r="Z16" s="68">
        <v>3888</v>
      </c>
      <c r="AA16" s="68">
        <f t="shared" si="28"/>
        <v>8644</v>
      </c>
      <c r="AB16" s="69">
        <v>2881.3333333333298</v>
      </c>
      <c r="AC16" s="70">
        <f t="shared" si="9"/>
        <v>3058.3333333333298</v>
      </c>
      <c r="AD16" s="71">
        <f t="shared" si="10"/>
        <v>2038.8888888888866</v>
      </c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76"/>
    </row>
    <row r="17" spans="1:192" s="4" customFormat="1" ht="30.95" customHeight="1">
      <c r="A17" s="30">
        <v>14</v>
      </c>
      <c r="B17" s="31" t="s">
        <v>27</v>
      </c>
      <c r="C17" s="32">
        <f t="shared" si="19"/>
        <v>535.36666666666667</v>
      </c>
      <c r="D17" s="32">
        <f t="shared" si="20"/>
        <v>556.33333333333337</v>
      </c>
      <c r="E17" s="32">
        <f t="shared" si="21"/>
        <v>152.35000000000002</v>
      </c>
      <c r="F17" s="32">
        <f t="shared" si="22"/>
        <v>1244.0500000000002</v>
      </c>
      <c r="G17" s="33">
        <v>414.683333333333</v>
      </c>
      <c r="H17" s="44">
        <v>449.7</v>
      </c>
      <c r="I17" s="44">
        <v>473.2</v>
      </c>
      <c r="J17" s="44">
        <v>80.45</v>
      </c>
      <c r="K17" s="45">
        <f t="shared" si="23"/>
        <v>1003.35</v>
      </c>
      <c r="L17" s="44">
        <f t="shared" si="24"/>
        <v>334.45</v>
      </c>
      <c r="M17" s="46">
        <f t="shared" si="25"/>
        <v>79.477777777777646</v>
      </c>
      <c r="N17" s="2">
        <v>13</v>
      </c>
      <c r="O17" s="2">
        <v>73.8</v>
      </c>
      <c r="P17" s="2">
        <v>65.900000000000006</v>
      </c>
      <c r="Q17" s="1">
        <f t="shared" si="26"/>
        <v>152.69999999999999</v>
      </c>
      <c r="R17" s="56">
        <v>194.433333333333</v>
      </c>
      <c r="S17" s="2">
        <v>9</v>
      </c>
      <c r="T17" s="2">
        <v>4</v>
      </c>
      <c r="U17" s="2">
        <v>4</v>
      </c>
      <c r="V17" s="3">
        <f t="shared" si="27"/>
        <v>17</v>
      </c>
      <c r="W17" s="57">
        <v>5.6666666666666696</v>
      </c>
      <c r="X17" s="68">
        <v>100</v>
      </c>
      <c r="Y17" s="68">
        <v>10</v>
      </c>
      <c r="Z17" s="68">
        <v>5</v>
      </c>
      <c r="AA17" s="68">
        <f t="shared" si="28"/>
        <v>115</v>
      </c>
      <c r="AB17" s="69">
        <v>38.3333333333333</v>
      </c>
      <c r="AC17" s="70">
        <f t="shared" si="9"/>
        <v>43.999999999999972</v>
      </c>
      <c r="AD17" s="71">
        <f t="shared" si="10"/>
        <v>29.333333333333314</v>
      </c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76"/>
    </row>
    <row r="18" spans="1:192" s="5" customFormat="1" ht="45.95" customHeight="1">
      <c r="A18" s="30">
        <v>15</v>
      </c>
      <c r="B18" s="31" t="s">
        <v>28</v>
      </c>
      <c r="C18" s="32">
        <f t="shared" si="19"/>
        <v>431.86666666666667</v>
      </c>
      <c r="D18" s="32">
        <f t="shared" si="20"/>
        <v>360.70000000000005</v>
      </c>
      <c r="E18" s="32">
        <f t="shared" si="21"/>
        <v>948.06683953183199</v>
      </c>
      <c r="F18" s="32">
        <f t="shared" si="22"/>
        <v>1740.6335061984987</v>
      </c>
      <c r="G18" s="33">
        <v>580.21116873283302</v>
      </c>
      <c r="H18" s="44">
        <v>380.2</v>
      </c>
      <c r="I18" s="44">
        <v>320.10000000000002</v>
      </c>
      <c r="J18" s="44">
        <v>813.16683953183201</v>
      </c>
      <c r="K18" s="45">
        <f t="shared" si="23"/>
        <v>1513.466839531832</v>
      </c>
      <c r="L18" s="44">
        <f t="shared" si="24"/>
        <v>504.48894651061067</v>
      </c>
      <c r="M18" s="46">
        <f t="shared" si="25"/>
        <v>30.744444444444465</v>
      </c>
      <c r="N18" s="2">
        <v>35</v>
      </c>
      <c r="O18" s="2">
        <v>14.6</v>
      </c>
      <c r="P18" s="2">
        <v>94.9</v>
      </c>
      <c r="Q18" s="1">
        <f t="shared" si="26"/>
        <v>144.5</v>
      </c>
      <c r="R18" s="56">
        <v>50.9</v>
      </c>
      <c r="S18" s="2">
        <v>20</v>
      </c>
      <c r="T18" s="2">
        <v>14</v>
      </c>
      <c r="U18" s="2">
        <v>40</v>
      </c>
      <c r="V18" s="3">
        <f t="shared" si="27"/>
        <v>74</v>
      </c>
      <c r="W18" s="57">
        <v>24.6666666666667</v>
      </c>
      <c r="X18" s="68">
        <v>5</v>
      </c>
      <c r="Y18" s="68">
        <v>25</v>
      </c>
      <c r="Z18" s="68">
        <v>20</v>
      </c>
      <c r="AA18" s="68">
        <f t="shared" si="28"/>
        <v>50</v>
      </c>
      <c r="AB18" s="69">
        <v>16.6666666666667</v>
      </c>
      <c r="AC18" s="70">
        <f t="shared" si="9"/>
        <v>41.3333333333334</v>
      </c>
      <c r="AD18" s="71">
        <f t="shared" si="10"/>
        <v>27.5555555555556</v>
      </c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76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</row>
    <row r="19" spans="1:192" s="4" customFormat="1" ht="31.5" customHeight="1">
      <c r="A19" s="30">
        <v>16</v>
      </c>
      <c r="B19" s="31" t="s">
        <v>29</v>
      </c>
      <c r="C19" s="32">
        <f t="shared" si="19"/>
        <v>1123.3333333333335</v>
      </c>
      <c r="D19" s="32">
        <f t="shared" si="20"/>
        <v>652.29999999999995</v>
      </c>
      <c r="E19" s="32">
        <f t="shared" si="21"/>
        <v>851.97147162546503</v>
      </c>
      <c r="F19" s="32">
        <f t="shared" si="22"/>
        <v>2627.6048049587985</v>
      </c>
      <c r="G19" s="33">
        <v>875.86826831959797</v>
      </c>
      <c r="H19" s="44">
        <v>353</v>
      </c>
      <c r="I19" s="44">
        <v>307.2</v>
      </c>
      <c r="J19" s="44">
        <v>429.77147162546498</v>
      </c>
      <c r="K19" s="45">
        <f t="shared" si="23"/>
        <v>1089.971471625465</v>
      </c>
      <c r="L19" s="44">
        <f t="shared" si="24"/>
        <v>363.32382387515503</v>
      </c>
      <c r="M19" s="46">
        <f t="shared" si="25"/>
        <v>229.41111111111101</v>
      </c>
      <c r="N19" s="2">
        <v>67</v>
      </c>
      <c r="O19" s="2">
        <v>89.1</v>
      </c>
      <c r="P19" s="2">
        <v>101.4</v>
      </c>
      <c r="Q19" s="1">
        <f t="shared" si="26"/>
        <v>257.5</v>
      </c>
      <c r="R19" s="56">
        <v>48.1666666666667</v>
      </c>
      <c r="S19" s="2">
        <v>30</v>
      </c>
      <c r="T19" s="2">
        <v>24</v>
      </c>
      <c r="U19" s="2">
        <v>10</v>
      </c>
      <c r="V19" s="3">
        <f t="shared" si="27"/>
        <v>64</v>
      </c>
      <c r="W19" s="57">
        <v>21.3333333333333</v>
      </c>
      <c r="X19" s="68">
        <v>1025</v>
      </c>
      <c r="Y19" s="68">
        <v>360</v>
      </c>
      <c r="Z19" s="68">
        <v>471.2</v>
      </c>
      <c r="AA19" s="68">
        <f t="shared" si="28"/>
        <v>1856.2</v>
      </c>
      <c r="AB19" s="69">
        <v>618.73333333333301</v>
      </c>
      <c r="AC19" s="70">
        <f t="shared" si="9"/>
        <v>640.06666666666626</v>
      </c>
      <c r="AD19" s="71">
        <f t="shared" si="10"/>
        <v>426.71111111111082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76"/>
    </row>
    <row r="20" spans="1:192" s="4" customFormat="1" ht="30" customHeight="1">
      <c r="A20" s="92">
        <v>17</v>
      </c>
      <c r="B20" s="93" t="s">
        <v>30</v>
      </c>
      <c r="C20" s="94">
        <f t="shared" si="19"/>
        <v>0</v>
      </c>
      <c r="D20" s="94">
        <f t="shared" si="20"/>
        <v>167.76666666666665</v>
      </c>
      <c r="E20" s="94">
        <f t="shared" si="21"/>
        <v>601.6692024777393</v>
      </c>
      <c r="F20" s="94">
        <f t="shared" si="22"/>
        <v>769.43586914440596</v>
      </c>
      <c r="G20" s="95">
        <v>384.71793457220298</v>
      </c>
      <c r="H20" s="96"/>
      <c r="I20" s="97"/>
      <c r="J20" s="97">
        <v>362.33586914440599</v>
      </c>
      <c r="K20" s="98">
        <f t="shared" si="23"/>
        <v>362.33586914440599</v>
      </c>
      <c r="L20" s="97">
        <f t="shared" si="24"/>
        <v>362.33586914440599</v>
      </c>
      <c r="M20" s="99">
        <f t="shared" si="25"/>
        <v>81.183333333333337</v>
      </c>
      <c r="N20" s="93"/>
      <c r="O20" s="93">
        <v>101.1</v>
      </c>
      <c r="P20" s="93">
        <v>146</v>
      </c>
      <c r="Q20" s="100">
        <f t="shared" si="26"/>
        <v>247.1</v>
      </c>
      <c r="R20" s="101">
        <f>Q20/2</f>
        <v>123.55</v>
      </c>
      <c r="S20" s="93">
        <v>0</v>
      </c>
      <c r="T20" s="93">
        <v>5</v>
      </c>
      <c r="U20" s="93">
        <v>0</v>
      </c>
      <c r="V20" s="102">
        <f t="shared" si="27"/>
        <v>5</v>
      </c>
      <c r="W20" s="103">
        <v>2.5</v>
      </c>
      <c r="X20" s="104">
        <v>0</v>
      </c>
      <c r="Y20" s="104">
        <v>95</v>
      </c>
      <c r="Z20" s="104">
        <v>140</v>
      </c>
      <c r="AA20" s="104">
        <f t="shared" si="28"/>
        <v>235</v>
      </c>
      <c r="AB20" s="105">
        <f>235/2</f>
        <v>117.5</v>
      </c>
      <c r="AC20" s="106">
        <f t="shared" si="9"/>
        <v>120</v>
      </c>
      <c r="AD20" s="107">
        <f t="shared" si="10"/>
        <v>80</v>
      </c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76"/>
    </row>
    <row r="21" spans="1:192" s="4" customFormat="1" ht="31.5" customHeight="1">
      <c r="A21" s="92">
        <v>18</v>
      </c>
      <c r="B21" s="93" t="s">
        <v>31</v>
      </c>
      <c r="C21" s="94">
        <f t="shared" si="19"/>
        <v>120</v>
      </c>
      <c r="D21" s="94">
        <f t="shared" si="20"/>
        <v>319.66666666666669</v>
      </c>
      <c r="E21" s="94">
        <f t="shared" si="21"/>
        <v>955.53586914440598</v>
      </c>
      <c r="F21" s="94">
        <f t="shared" si="22"/>
        <v>1395.2025358110727</v>
      </c>
      <c r="G21" s="95">
        <v>465.06751193702399</v>
      </c>
      <c r="H21" s="96"/>
      <c r="I21" s="97">
        <v>279.39999999999998</v>
      </c>
      <c r="J21" s="97">
        <v>406.135869144406</v>
      </c>
      <c r="K21" s="98">
        <f t="shared" si="23"/>
        <v>685.53586914440598</v>
      </c>
      <c r="L21" s="97">
        <f t="shared" si="24"/>
        <v>342.76793457220299</v>
      </c>
      <c r="M21" s="99">
        <f t="shared" si="25"/>
        <v>120.83333333333333</v>
      </c>
      <c r="N21" s="93"/>
      <c r="O21" s="93">
        <v>9.6</v>
      </c>
      <c r="P21" s="93">
        <v>117.4</v>
      </c>
      <c r="Q21" s="100">
        <f t="shared" si="26"/>
        <v>127</v>
      </c>
      <c r="R21" s="101">
        <f>Q21/2</f>
        <v>63.5</v>
      </c>
      <c r="S21" s="93">
        <v>20</v>
      </c>
      <c r="T21" s="93">
        <v>26</v>
      </c>
      <c r="U21" s="93">
        <v>0</v>
      </c>
      <c r="V21" s="102">
        <f t="shared" si="27"/>
        <v>46</v>
      </c>
      <c r="W21" s="103">
        <v>23</v>
      </c>
      <c r="X21" s="104">
        <v>160</v>
      </c>
      <c r="Y21" s="104">
        <v>20</v>
      </c>
      <c r="Z21" s="104">
        <v>648</v>
      </c>
      <c r="AA21" s="104">
        <f t="shared" si="28"/>
        <v>828</v>
      </c>
      <c r="AB21" s="105">
        <v>276</v>
      </c>
      <c r="AC21" s="106">
        <f t="shared" si="9"/>
        <v>299</v>
      </c>
      <c r="AD21" s="107">
        <f t="shared" si="10"/>
        <v>199.33333333333334</v>
      </c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76"/>
    </row>
    <row r="22" spans="1:192" s="8" customFormat="1" ht="31.5" customHeight="1">
      <c r="A22" s="30">
        <v>19</v>
      </c>
      <c r="B22" s="31" t="s">
        <v>32</v>
      </c>
      <c r="C22" s="32">
        <f t="shared" si="19"/>
        <v>454.06666666666666</v>
      </c>
      <c r="D22" s="32">
        <f t="shared" si="20"/>
        <v>522.76666666666665</v>
      </c>
      <c r="E22" s="32">
        <f t="shared" si="21"/>
        <v>574.36680216802165</v>
      </c>
      <c r="F22" s="32">
        <f t="shared" si="22"/>
        <v>1551.2001355013549</v>
      </c>
      <c r="G22" s="33">
        <v>517.06671183378501</v>
      </c>
      <c r="H22" s="44">
        <v>421.4</v>
      </c>
      <c r="I22" s="44">
        <v>448</v>
      </c>
      <c r="J22" s="44">
        <v>461.80013550135499</v>
      </c>
      <c r="K22" s="45">
        <f t="shared" si="23"/>
        <v>1331.2001355013549</v>
      </c>
      <c r="L22" s="44">
        <f t="shared" si="24"/>
        <v>443.73337850045164</v>
      </c>
      <c r="M22" s="46">
        <f t="shared" si="25"/>
        <v>27.444444444444425</v>
      </c>
      <c r="N22" s="2">
        <v>6</v>
      </c>
      <c r="O22" s="2">
        <v>68.099999999999994</v>
      </c>
      <c r="P22" s="2">
        <v>65.900000000000006</v>
      </c>
      <c r="Q22" s="1">
        <f t="shared" si="26"/>
        <v>140</v>
      </c>
      <c r="R22" s="56">
        <v>42.3333333333333</v>
      </c>
      <c r="S22" s="31" t="s">
        <v>15</v>
      </c>
      <c r="T22" s="2">
        <v>10</v>
      </c>
      <c r="U22" s="2">
        <v>10</v>
      </c>
      <c r="V22" s="3">
        <f t="shared" si="27"/>
        <v>20</v>
      </c>
      <c r="W22" s="57">
        <v>6.6666666666666696</v>
      </c>
      <c r="X22" s="68">
        <v>40</v>
      </c>
      <c r="Y22" s="68">
        <v>0</v>
      </c>
      <c r="Z22" s="68">
        <v>60</v>
      </c>
      <c r="AA22" s="68">
        <f t="shared" si="28"/>
        <v>100</v>
      </c>
      <c r="AB22" s="69">
        <v>33.3333333333333</v>
      </c>
      <c r="AC22" s="70">
        <f t="shared" si="9"/>
        <v>39.999999999999972</v>
      </c>
      <c r="AD22" s="71">
        <f t="shared" si="10"/>
        <v>26.666666666666647</v>
      </c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9"/>
    </row>
    <row r="23" spans="1:192" s="5" customFormat="1" ht="31.5" customHeight="1">
      <c r="A23" s="30">
        <v>20</v>
      </c>
      <c r="B23" s="31" t="s">
        <v>33</v>
      </c>
      <c r="C23" s="32">
        <f t="shared" si="19"/>
        <v>1107.8333333333335</v>
      </c>
      <c r="D23" s="32">
        <f t="shared" si="20"/>
        <v>1045.4666666666667</v>
      </c>
      <c r="E23" s="32">
        <f t="shared" si="21"/>
        <v>331.0266666666667</v>
      </c>
      <c r="F23" s="32">
        <f t="shared" si="22"/>
        <v>2484.3266666666668</v>
      </c>
      <c r="G23" s="33">
        <v>828.10888888888906</v>
      </c>
      <c r="H23" s="44">
        <v>446.5</v>
      </c>
      <c r="I23" s="44">
        <v>455.7</v>
      </c>
      <c r="J23" s="44">
        <v>174.46</v>
      </c>
      <c r="K23" s="45">
        <f t="shared" si="23"/>
        <v>1076.6600000000001</v>
      </c>
      <c r="L23" s="44">
        <f t="shared" si="24"/>
        <v>358.88666666666671</v>
      </c>
      <c r="M23" s="46">
        <f t="shared" si="25"/>
        <v>226.6666666666666</v>
      </c>
      <c r="N23" s="2">
        <v>6</v>
      </c>
      <c r="O23" s="2">
        <v>63.1</v>
      </c>
      <c r="P23" s="2">
        <v>71.900000000000006</v>
      </c>
      <c r="Q23" s="1">
        <f t="shared" si="26"/>
        <v>141</v>
      </c>
      <c r="R23" s="56">
        <v>46.6666666666667</v>
      </c>
      <c r="S23" s="2">
        <v>33</v>
      </c>
      <c r="T23" s="2">
        <v>80</v>
      </c>
      <c r="U23" s="2">
        <v>4</v>
      </c>
      <c r="V23" s="3">
        <f t="shared" si="27"/>
        <v>117</v>
      </c>
      <c r="W23" s="57">
        <v>39</v>
      </c>
      <c r="X23" s="68">
        <v>950</v>
      </c>
      <c r="Y23" s="68">
        <v>710</v>
      </c>
      <c r="Z23" s="68">
        <v>123</v>
      </c>
      <c r="AA23" s="68">
        <f t="shared" si="28"/>
        <v>1783</v>
      </c>
      <c r="AB23" s="69">
        <v>594.33333333333303</v>
      </c>
      <c r="AC23" s="70">
        <f t="shared" si="9"/>
        <v>633.33333333333303</v>
      </c>
      <c r="AD23" s="71">
        <f t="shared" si="10"/>
        <v>422.222222222222</v>
      </c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76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</row>
    <row r="24" spans="1:192" s="7" customFormat="1" ht="31.5" customHeight="1">
      <c r="A24" s="30">
        <v>21</v>
      </c>
      <c r="B24" s="31" t="s">
        <v>34</v>
      </c>
      <c r="C24" s="32">
        <f t="shared" si="19"/>
        <v>696.33333333333337</v>
      </c>
      <c r="D24" s="32">
        <f t="shared" si="20"/>
        <v>631.30000000000007</v>
      </c>
      <c r="E24" s="32">
        <f t="shared" si="21"/>
        <v>546.78800232287995</v>
      </c>
      <c r="F24" s="32">
        <f t="shared" si="22"/>
        <v>1874.4213356562134</v>
      </c>
      <c r="G24" s="33">
        <v>624.80711188540397</v>
      </c>
      <c r="H24" s="44">
        <v>469</v>
      </c>
      <c r="I24" s="44">
        <v>532.70000000000005</v>
      </c>
      <c r="J24" s="44">
        <v>430.78800232288</v>
      </c>
      <c r="K24" s="45">
        <f t="shared" si="23"/>
        <v>1432.48800232288</v>
      </c>
      <c r="L24" s="44">
        <f t="shared" si="24"/>
        <v>477.49600077429335</v>
      </c>
      <c r="M24" s="46">
        <f t="shared" si="25"/>
        <v>53.888888888888893</v>
      </c>
      <c r="N24" s="2">
        <v>74</v>
      </c>
      <c r="O24" s="2">
        <v>74.599999999999994</v>
      </c>
      <c r="P24" s="2">
        <v>64</v>
      </c>
      <c r="Q24" s="1">
        <f t="shared" si="26"/>
        <v>212.6</v>
      </c>
      <c r="R24" s="56">
        <v>47</v>
      </c>
      <c r="S24" s="2">
        <v>64</v>
      </c>
      <c r="T24" s="2">
        <v>4</v>
      </c>
      <c r="U24" s="2">
        <v>10</v>
      </c>
      <c r="V24" s="3">
        <f t="shared" si="27"/>
        <v>78</v>
      </c>
      <c r="W24" s="57">
        <v>26</v>
      </c>
      <c r="X24" s="68">
        <v>166</v>
      </c>
      <c r="Y24" s="68">
        <v>32</v>
      </c>
      <c r="Z24" s="68">
        <v>68</v>
      </c>
      <c r="AA24" s="68">
        <f t="shared" si="28"/>
        <v>266</v>
      </c>
      <c r="AB24" s="69">
        <v>88.6666666666667</v>
      </c>
      <c r="AC24" s="70">
        <f t="shared" si="9"/>
        <v>114.6666666666667</v>
      </c>
      <c r="AD24" s="71">
        <f t="shared" si="10"/>
        <v>76.444444444444471</v>
      </c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9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</row>
    <row r="25" spans="1:192" s="9" customFormat="1" ht="33.75" customHeight="1">
      <c r="A25" s="30">
        <v>22</v>
      </c>
      <c r="B25" s="31" t="s">
        <v>35</v>
      </c>
      <c r="C25" s="32">
        <f t="shared" si="19"/>
        <v>581.36666666666667</v>
      </c>
      <c r="D25" s="32">
        <f t="shared" si="20"/>
        <v>684.86666666666667</v>
      </c>
      <c r="E25" s="32">
        <f t="shared" si="21"/>
        <v>892.76104742434234</v>
      </c>
      <c r="F25" s="32">
        <f t="shared" si="22"/>
        <v>2158.9943807576756</v>
      </c>
      <c r="G25" s="33">
        <v>719.66479358589197</v>
      </c>
      <c r="H25" s="44">
        <v>414.7</v>
      </c>
      <c r="I25" s="44">
        <v>320.10000000000002</v>
      </c>
      <c r="J25" s="44">
        <v>432.52771409100899</v>
      </c>
      <c r="K25" s="45">
        <f t="shared" si="23"/>
        <v>1167.3277140910091</v>
      </c>
      <c r="L25" s="44">
        <f t="shared" si="24"/>
        <v>389.10923803033637</v>
      </c>
      <c r="M25" s="46">
        <f t="shared" si="25"/>
        <v>104.73333333333323</v>
      </c>
      <c r="N25" s="2">
        <v>76</v>
      </c>
      <c r="O25" s="2">
        <v>184.1</v>
      </c>
      <c r="P25" s="2">
        <v>244.9</v>
      </c>
      <c r="Q25" s="1">
        <f t="shared" si="26"/>
        <v>505</v>
      </c>
      <c r="R25" s="56">
        <v>70.866666666666703</v>
      </c>
      <c r="S25" s="2">
        <v>60</v>
      </c>
      <c r="T25" s="2">
        <v>125</v>
      </c>
      <c r="U25" s="2">
        <v>40</v>
      </c>
      <c r="V25" s="3">
        <f t="shared" si="27"/>
        <v>225</v>
      </c>
      <c r="W25" s="57">
        <v>75</v>
      </c>
      <c r="X25" s="68">
        <v>76</v>
      </c>
      <c r="Y25" s="68">
        <v>146</v>
      </c>
      <c r="Z25" s="68">
        <v>283</v>
      </c>
      <c r="AA25" s="68">
        <f t="shared" si="28"/>
        <v>505</v>
      </c>
      <c r="AB25" s="69">
        <v>168.333333333333</v>
      </c>
      <c r="AC25" s="70">
        <f t="shared" si="9"/>
        <v>243.333333333333</v>
      </c>
      <c r="AD25" s="71">
        <f t="shared" si="10"/>
        <v>162.222222222222</v>
      </c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80"/>
    </row>
    <row r="26" spans="1:192" s="8" customFormat="1" ht="33" customHeight="1">
      <c r="A26" s="30">
        <v>23</v>
      </c>
      <c r="B26" s="31" t="s">
        <v>36</v>
      </c>
      <c r="C26" s="32">
        <f t="shared" si="19"/>
        <v>627.66666666666663</v>
      </c>
      <c r="D26" s="32">
        <f t="shared" si="20"/>
        <v>939.86666666666667</v>
      </c>
      <c r="E26" s="32">
        <f t="shared" si="21"/>
        <v>1100.5646689895466</v>
      </c>
      <c r="F26" s="32">
        <f t="shared" si="22"/>
        <v>2668.0980023228799</v>
      </c>
      <c r="G26" s="33">
        <v>889.366000774295</v>
      </c>
      <c r="H26" s="44">
        <v>472</v>
      </c>
      <c r="I26" s="44">
        <v>319.60000000000002</v>
      </c>
      <c r="J26" s="44">
        <v>387.39800232288002</v>
      </c>
      <c r="K26" s="45">
        <f t="shared" si="23"/>
        <v>1178.99800232288</v>
      </c>
      <c r="L26" s="44">
        <f t="shared" si="24"/>
        <v>392.99933410762668</v>
      </c>
      <c r="M26" s="46">
        <f t="shared" si="25"/>
        <v>286.11111111111092</v>
      </c>
      <c r="N26" s="2">
        <v>29</v>
      </c>
      <c r="O26" s="2">
        <v>35.6</v>
      </c>
      <c r="P26" s="2">
        <v>44.5</v>
      </c>
      <c r="Q26" s="1">
        <f t="shared" si="26"/>
        <v>109.1</v>
      </c>
      <c r="R26" s="56">
        <v>168.333333333333</v>
      </c>
      <c r="S26" s="2">
        <v>10</v>
      </c>
      <c r="T26" s="2">
        <v>13</v>
      </c>
      <c r="U26" s="2">
        <v>0</v>
      </c>
      <c r="V26" s="3">
        <f t="shared" si="27"/>
        <v>23</v>
      </c>
      <c r="W26" s="57">
        <v>7.6666666666666696</v>
      </c>
      <c r="X26" s="68">
        <v>180</v>
      </c>
      <c r="Y26" s="68">
        <v>864</v>
      </c>
      <c r="Z26" s="68">
        <v>1003</v>
      </c>
      <c r="AA26" s="68">
        <f t="shared" si="28"/>
        <v>2047</v>
      </c>
      <c r="AB26" s="69">
        <v>682.33333333333303</v>
      </c>
      <c r="AC26" s="70">
        <f t="shared" si="9"/>
        <v>689.99999999999966</v>
      </c>
      <c r="AD26" s="71">
        <f t="shared" si="10"/>
        <v>459.99999999999977</v>
      </c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9"/>
    </row>
    <row r="27" spans="1:192" s="5" customFormat="1" ht="33.950000000000003" customHeight="1">
      <c r="A27" s="30">
        <v>25</v>
      </c>
      <c r="B27" s="31" t="s">
        <v>37</v>
      </c>
      <c r="C27" s="32">
        <f t="shared" si="19"/>
        <v>689.4</v>
      </c>
      <c r="D27" s="32">
        <f t="shared" si="20"/>
        <v>611.03333333333342</v>
      </c>
      <c r="E27" s="32">
        <f t="shared" si="21"/>
        <v>715.27826945412266</v>
      </c>
      <c r="F27" s="32">
        <f t="shared" si="22"/>
        <v>2015.7116027874561</v>
      </c>
      <c r="G27" s="33">
        <v>671.90386759581895</v>
      </c>
      <c r="H27" s="44">
        <v>476.4</v>
      </c>
      <c r="I27" s="44">
        <v>449.6</v>
      </c>
      <c r="J27" s="44">
        <v>487.711602787456</v>
      </c>
      <c r="K27" s="45">
        <f t="shared" si="23"/>
        <v>1413.7116027874561</v>
      </c>
      <c r="L27" s="44">
        <f t="shared" si="24"/>
        <v>471.23720092915204</v>
      </c>
      <c r="M27" s="46">
        <f t="shared" si="25"/>
        <v>70.122222222222135</v>
      </c>
      <c r="N27" s="2">
        <v>49</v>
      </c>
      <c r="O27" s="2">
        <v>98.1</v>
      </c>
      <c r="P27" s="2">
        <v>106.9</v>
      </c>
      <c r="Q27" s="1">
        <f t="shared" si="26"/>
        <v>254</v>
      </c>
      <c r="R27" s="56">
        <v>36.366666666666703</v>
      </c>
      <c r="S27" s="2">
        <v>126</v>
      </c>
      <c r="T27" s="2">
        <v>5</v>
      </c>
      <c r="U27" s="2">
        <v>54</v>
      </c>
      <c r="V27" s="3">
        <f t="shared" si="27"/>
        <v>185</v>
      </c>
      <c r="W27" s="57">
        <v>61.6666666666667</v>
      </c>
      <c r="X27" s="68">
        <v>120</v>
      </c>
      <c r="Y27" s="68">
        <v>90</v>
      </c>
      <c r="Z27" s="68">
        <v>127</v>
      </c>
      <c r="AA27" s="68">
        <f t="shared" si="28"/>
        <v>337</v>
      </c>
      <c r="AB27" s="69">
        <v>112.333333333333</v>
      </c>
      <c r="AC27" s="70">
        <f t="shared" si="9"/>
        <v>173.99999999999972</v>
      </c>
      <c r="AD27" s="71">
        <f t="shared" si="10"/>
        <v>115.99999999999982</v>
      </c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76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</row>
    <row r="28" spans="1:192" s="8" customFormat="1" ht="45.75" customHeight="1">
      <c r="A28" s="30">
        <v>26</v>
      </c>
      <c r="B28" s="31" t="s">
        <v>38</v>
      </c>
      <c r="C28" s="32">
        <f t="shared" si="19"/>
        <v>640.29999999999995</v>
      </c>
      <c r="D28" s="32">
        <f t="shared" si="20"/>
        <v>722.66666666666663</v>
      </c>
      <c r="E28" s="32">
        <f t="shared" si="21"/>
        <v>712.63826945412268</v>
      </c>
      <c r="F28" s="32">
        <f t="shared" si="22"/>
        <v>2075.6049361207893</v>
      </c>
      <c r="G28" s="33">
        <v>691.86831204026305</v>
      </c>
      <c r="H28" s="44">
        <v>428.3</v>
      </c>
      <c r="I28" s="44">
        <v>400.9</v>
      </c>
      <c r="J28" s="44">
        <v>391.97160278745599</v>
      </c>
      <c r="K28" s="45">
        <f t="shared" si="23"/>
        <v>1221.1716027874561</v>
      </c>
      <c r="L28" s="44">
        <f t="shared" si="24"/>
        <v>407.05720092915203</v>
      </c>
      <c r="M28" s="46">
        <f t="shared" si="25"/>
        <v>108.72222222222234</v>
      </c>
      <c r="N28" s="2">
        <v>64</v>
      </c>
      <c r="O28" s="2">
        <v>103.1</v>
      </c>
      <c r="P28" s="2">
        <v>98</v>
      </c>
      <c r="Q28" s="1">
        <f t="shared" si="26"/>
        <v>265.10000000000002</v>
      </c>
      <c r="R28" s="56">
        <v>31.5</v>
      </c>
      <c r="S28" s="2">
        <v>40</v>
      </c>
      <c r="T28" s="2">
        <v>0</v>
      </c>
      <c r="U28" s="2">
        <v>50</v>
      </c>
      <c r="V28" s="3">
        <f t="shared" si="27"/>
        <v>90</v>
      </c>
      <c r="W28" s="57">
        <v>30</v>
      </c>
      <c r="X28" s="68">
        <v>182</v>
      </c>
      <c r="Y28" s="68">
        <v>328</v>
      </c>
      <c r="Z28" s="68">
        <v>284</v>
      </c>
      <c r="AA28" s="68">
        <f t="shared" si="28"/>
        <v>794</v>
      </c>
      <c r="AB28" s="69">
        <v>264.66666666666703</v>
      </c>
      <c r="AC28" s="70">
        <f t="shared" si="9"/>
        <v>294.66666666666703</v>
      </c>
      <c r="AD28" s="71">
        <f t="shared" si="10"/>
        <v>196.44444444444468</v>
      </c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9"/>
    </row>
    <row r="29" spans="1:192" s="5" customFormat="1" ht="31.5" customHeight="1">
      <c r="A29" s="30">
        <v>27</v>
      </c>
      <c r="B29" s="31" t="s">
        <v>39</v>
      </c>
      <c r="C29" s="32">
        <f t="shared" si="19"/>
        <v>456.1</v>
      </c>
      <c r="D29" s="32">
        <f t="shared" si="20"/>
        <v>484.66666666666669</v>
      </c>
      <c r="E29" s="32">
        <f t="shared" si="21"/>
        <v>714.27122635455407</v>
      </c>
      <c r="F29" s="32">
        <f t="shared" si="22"/>
        <v>1655.0378930212207</v>
      </c>
      <c r="G29" s="33">
        <v>551.67929767374096</v>
      </c>
      <c r="H29" s="44">
        <v>392.1</v>
      </c>
      <c r="I29" s="44">
        <v>370.9</v>
      </c>
      <c r="J29" s="44">
        <v>452.77122635455402</v>
      </c>
      <c r="K29" s="45">
        <f t="shared" si="23"/>
        <v>1215.7712263545541</v>
      </c>
      <c r="L29" s="44">
        <f t="shared" si="24"/>
        <v>405.25707545151801</v>
      </c>
      <c r="M29" s="46">
        <f t="shared" si="25"/>
        <v>79.933333333333238</v>
      </c>
      <c r="N29" s="2">
        <v>0</v>
      </c>
      <c r="O29" s="2">
        <v>63.1</v>
      </c>
      <c r="P29" s="2">
        <v>65.900000000000006</v>
      </c>
      <c r="Q29" s="1">
        <f t="shared" si="26"/>
        <v>129</v>
      </c>
      <c r="R29" s="56">
        <v>84.6666666666667</v>
      </c>
      <c r="S29" s="2">
        <v>0</v>
      </c>
      <c r="T29" s="2">
        <v>0</v>
      </c>
      <c r="U29" s="2">
        <v>0</v>
      </c>
      <c r="V29" s="3">
        <f t="shared" si="27"/>
        <v>0</v>
      </c>
      <c r="W29" s="57">
        <v>0</v>
      </c>
      <c r="X29" s="68">
        <v>96</v>
      </c>
      <c r="Y29" s="68">
        <v>76</v>
      </c>
      <c r="Z29" s="68">
        <v>293.39999999999998</v>
      </c>
      <c r="AA29" s="68">
        <f t="shared" si="28"/>
        <v>465.4</v>
      </c>
      <c r="AB29" s="69">
        <v>155.13333333333301</v>
      </c>
      <c r="AC29" s="70">
        <f t="shared" si="9"/>
        <v>155.13333333333301</v>
      </c>
      <c r="AD29" s="71">
        <f t="shared" si="10"/>
        <v>103.422222222222</v>
      </c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76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</row>
    <row r="30" spans="1:192" s="4" customFormat="1" ht="26.1" customHeight="1">
      <c r="A30" s="30">
        <v>28</v>
      </c>
      <c r="B30" s="31" t="s">
        <v>40</v>
      </c>
      <c r="C30" s="32">
        <f t="shared" si="19"/>
        <v>561.4</v>
      </c>
      <c r="D30" s="32">
        <f t="shared" si="20"/>
        <v>700.93333333333339</v>
      </c>
      <c r="E30" s="32">
        <f t="shared" si="21"/>
        <v>892.25208284940027</v>
      </c>
      <c r="F30" s="32">
        <f t="shared" si="22"/>
        <v>2154.5854161827338</v>
      </c>
      <c r="G30" s="33">
        <v>718.19513872757796</v>
      </c>
      <c r="H30" s="44">
        <v>291.39999999999998</v>
      </c>
      <c r="I30" s="44">
        <v>383.5</v>
      </c>
      <c r="J30" s="44">
        <v>475.01874951606698</v>
      </c>
      <c r="K30" s="45">
        <f t="shared" si="23"/>
        <v>1149.918749516067</v>
      </c>
      <c r="L30" s="44">
        <f t="shared" si="24"/>
        <v>383.30624983868898</v>
      </c>
      <c r="M30" s="46">
        <f t="shared" si="25"/>
        <v>131.89999999999989</v>
      </c>
      <c r="N30" s="2">
        <v>72</v>
      </c>
      <c r="O30" s="2">
        <v>184.1</v>
      </c>
      <c r="P30" s="2">
        <v>133.9</v>
      </c>
      <c r="Q30" s="1">
        <f t="shared" si="26"/>
        <v>390</v>
      </c>
      <c r="R30" s="56">
        <v>88.366666666666703</v>
      </c>
      <c r="S30" s="2">
        <v>57</v>
      </c>
      <c r="T30" s="2">
        <v>69</v>
      </c>
      <c r="U30" s="2">
        <v>0</v>
      </c>
      <c r="V30" s="3">
        <f t="shared" si="27"/>
        <v>126</v>
      </c>
      <c r="W30" s="57">
        <v>42</v>
      </c>
      <c r="X30" s="68">
        <v>240</v>
      </c>
      <c r="Y30" s="68">
        <v>131</v>
      </c>
      <c r="Z30" s="68">
        <v>425</v>
      </c>
      <c r="AA30" s="68">
        <f t="shared" si="28"/>
        <v>796</v>
      </c>
      <c r="AB30" s="69">
        <v>265.33333333333297</v>
      </c>
      <c r="AC30" s="70">
        <f t="shared" si="9"/>
        <v>307.33333333333297</v>
      </c>
      <c r="AD30" s="71">
        <f t="shared" si="10"/>
        <v>204.88888888888866</v>
      </c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76"/>
    </row>
    <row r="31" spans="1:192" s="7" customFormat="1" ht="31.5" customHeight="1">
      <c r="A31" s="30">
        <v>29</v>
      </c>
      <c r="B31" s="31" t="s">
        <v>41</v>
      </c>
      <c r="C31" s="32">
        <f t="shared" si="19"/>
        <v>716.36666666666667</v>
      </c>
      <c r="D31" s="32">
        <f t="shared" si="20"/>
        <v>719.9</v>
      </c>
      <c r="E31" s="32">
        <f t="shared" si="21"/>
        <v>866.22445605884604</v>
      </c>
      <c r="F31" s="32">
        <f t="shared" si="22"/>
        <v>2302.4911227255125</v>
      </c>
      <c r="G31" s="33">
        <v>767.497040908504</v>
      </c>
      <c r="H31" s="44">
        <v>359.7</v>
      </c>
      <c r="I31" s="44">
        <v>413.3</v>
      </c>
      <c r="J31" s="44">
        <v>448.72445605884599</v>
      </c>
      <c r="K31" s="45">
        <f t="shared" si="23"/>
        <v>1221.724456058846</v>
      </c>
      <c r="L31" s="44">
        <f t="shared" si="24"/>
        <v>407.2414853529487</v>
      </c>
      <c r="M31" s="46">
        <f t="shared" si="25"/>
        <v>118.1111111111111</v>
      </c>
      <c r="N31" s="2">
        <v>90</v>
      </c>
      <c r="O31" s="2">
        <v>210.6</v>
      </c>
      <c r="P31" s="2">
        <v>157.5</v>
      </c>
      <c r="Q31" s="1">
        <f t="shared" si="26"/>
        <v>458.1</v>
      </c>
      <c r="R31" s="56">
        <v>43</v>
      </c>
      <c r="S31" s="2">
        <v>0</v>
      </c>
      <c r="T31" s="2">
        <v>40</v>
      </c>
      <c r="U31" s="2">
        <v>0</v>
      </c>
      <c r="V31" s="3">
        <f t="shared" si="27"/>
        <v>40</v>
      </c>
      <c r="W31" s="57">
        <v>13.3333333333333</v>
      </c>
      <c r="X31" s="68">
        <v>400</v>
      </c>
      <c r="Y31" s="68">
        <v>104</v>
      </c>
      <c r="Z31" s="68">
        <v>390</v>
      </c>
      <c r="AA31" s="68">
        <f t="shared" si="28"/>
        <v>894</v>
      </c>
      <c r="AB31" s="69">
        <v>298</v>
      </c>
      <c r="AC31" s="70">
        <f t="shared" si="9"/>
        <v>311.33333333333331</v>
      </c>
      <c r="AD31" s="71">
        <f t="shared" si="10"/>
        <v>207.55555555555554</v>
      </c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9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</row>
    <row r="32" spans="1:192" s="4" customFormat="1" ht="36" customHeight="1">
      <c r="A32" s="30">
        <v>30</v>
      </c>
      <c r="B32" s="31" t="s">
        <v>42</v>
      </c>
      <c r="C32" s="32">
        <f t="shared" si="19"/>
        <v>1495.3</v>
      </c>
      <c r="D32" s="32">
        <f t="shared" si="20"/>
        <v>1105.5999999999999</v>
      </c>
      <c r="E32" s="32">
        <f t="shared" si="21"/>
        <v>2003.8398954703832</v>
      </c>
      <c r="F32" s="32">
        <f t="shared" si="22"/>
        <v>4604.7398954703831</v>
      </c>
      <c r="G32" s="33">
        <v>1534.91329849013</v>
      </c>
      <c r="H32" s="44">
        <v>426.1</v>
      </c>
      <c r="I32" s="44">
        <v>441.8</v>
      </c>
      <c r="J32" s="44">
        <v>504.60656213704999</v>
      </c>
      <c r="K32" s="45">
        <f t="shared" si="23"/>
        <v>1372.50656213705</v>
      </c>
      <c r="L32" s="44">
        <f t="shared" si="24"/>
        <v>457.50218737901668</v>
      </c>
      <c r="M32" s="46">
        <f t="shared" si="25"/>
        <v>539.42222222222335</v>
      </c>
      <c r="N32" s="2">
        <v>48</v>
      </c>
      <c r="O32" s="2">
        <v>103.8</v>
      </c>
      <c r="P32" s="2">
        <v>103.9</v>
      </c>
      <c r="Q32" s="1">
        <f t="shared" si="26"/>
        <v>255.70000000000002</v>
      </c>
      <c r="R32" s="56">
        <v>130</v>
      </c>
      <c r="S32" s="2">
        <v>75</v>
      </c>
      <c r="T32" s="2">
        <v>4</v>
      </c>
      <c r="U32" s="2">
        <v>5</v>
      </c>
      <c r="V32" s="3">
        <f t="shared" si="27"/>
        <v>84</v>
      </c>
      <c r="W32" s="57">
        <v>28</v>
      </c>
      <c r="X32" s="68">
        <v>1456.8</v>
      </c>
      <c r="Y32" s="68">
        <v>836</v>
      </c>
      <c r="Z32" s="68">
        <v>2088</v>
      </c>
      <c r="AA32" s="68">
        <f t="shared" si="28"/>
        <v>4380.8</v>
      </c>
      <c r="AB32" s="69">
        <v>1460.2666666666701</v>
      </c>
      <c r="AC32" s="70">
        <f t="shared" si="9"/>
        <v>1488.2666666666701</v>
      </c>
      <c r="AD32" s="71">
        <f t="shared" si="10"/>
        <v>992.17777777778008</v>
      </c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76"/>
    </row>
    <row r="33" spans="1:192" s="5" customFormat="1" ht="31.5" customHeight="1">
      <c r="A33" s="30">
        <v>31</v>
      </c>
      <c r="B33" s="31" t="s">
        <v>43</v>
      </c>
      <c r="C33" s="32">
        <f t="shared" si="19"/>
        <v>560.16666666666663</v>
      </c>
      <c r="D33" s="32">
        <f t="shared" si="20"/>
        <v>727.7</v>
      </c>
      <c r="E33" s="32">
        <f t="shared" si="21"/>
        <v>762.17122635455394</v>
      </c>
      <c r="F33" s="32">
        <f t="shared" si="22"/>
        <v>2050.037893021221</v>
      </c>
      <c r="G33" s="33">
        <v>683.34596434040702</v>
      </c>
      <c r="H33" s="44">
        <v>553.5</v>
      </c>
      <c r="I33" s="44">
        <v>578.1</v>
      </c>
      <c r="J33" s="44">
        <v>614.87122635455398</v>
      </c>
      <c r="K33" s="45">
        <f t="shared" si="23"/>
        <v>1746.4712263545539</v>
      </c>
      <c r="L33" s="44">
        <f t="shared" si="24"/>
        <v>582.15707545151793</v>
      </c>
      <c r="M33" s="46">
        <f t="shared" si="25"/>
        <v>70.577777777777797</v>
      </c>
      <c r="N33" s="2">
        <v>0</v>
      </c>
      <c r="O33" s="2">
        <v>93.6</v>
      </c>
      <c r="P33" s="2">
        <v>91.9</v>
      </c>
      <c r="Q33" s="1">
        <f t="shared" si="26"/>
        <v>185.5</v>
      </c>
      <c r="R33" s="56">
        <v>152.69999999999999</v>
      </c>
      <c r="S33" s="2">
        <v>10</v>
      </c>
      <c r="T33" s="2">
        <v>54</v>
      </c>
      <c r="U33" s="2">
        <v>40</v>
      </c>
      <c r="V33" s="3">
        <f t="shared" si="27"/>
        <v>104</v>
      </c>
      <c r="W33" s="57">
        <v>34.6666666666667</v>
      </c>
      <c r="X33" s="68">
        <v>0</v>
      </c>
      <c r="Y33" s="68">
        <v>30</v>
      </c>
      <c r="Z33" s="68">
        <v>43.1</v>
      </c>
      <c r="AA33" s="68">
        <f t="shared" si="28"/>
        <v>73.099999999999994</v>
      </c>
      <c r="AB33" s="69">
        <v>24.366666666666699</v>
      </c>
      <c r="AC33" s="70">
        <f t="shared" si="9"/>
        <v>59.033333333333402</v>
      </c>
      <c r="AD33" s="71">
        <f t="shared" si="10"/>
        <v>39.355555555555604</v>
      </c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76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</row>
    <row r="34" spans="1:192" s="4" customFormat="1" ht="24" customHeight="1">
      <c r="A34" s="30">
        <v>32</v>
      </c>
      <c r="B34" s="31" t="s">
        <v>44</v>
      </c>
      <c r="C34" s="32">
        <f t="shared" si="19"/>
        <v>429.06666666666666</v>
      </c>
      <c r="D34" s="32">
        <f t="shared" si="20"/>
        <v>432.33333333333331</v>
      </c>
      <c r="E34" s="32">
        <f t="shared" si="21"/>
        <v>667.0145596878873</v>
      </c>
      <c r="F34" s="32">
        <f t="shared" si="22"/>
        <v>1528.4145596878873</v>
      </c>
      <c r="G34" s="33">
        <v>509.47151989596301</v>
      </c>
      <c r="H34" s="44">
        <v>353.4</v>
      </c>
      <c r="I34" s="44">
        <v>306.89999999999998</v>
      </c>
      <c r="J34" s="44">
        <v>512.28122635455395</v>
      </c>
      <c r="K34" s="45">
        <f t="shared" si="23"/>
        <v>1172.581226354554</v>
      </c>
      <c r="L34" s="44">
        <f t="shared" si="24"/>
        <v>390.86040878485136</v>
      </c>
      <c r="M34" s="46">
        <f t="shared" si="25"/>
        <v>61.966666666666669</v>
      </c>
      <c r="N34" s="2">
        <v>3</v>
      </c>
      <c r="O34" s="2">
        <v>78.099999999999994</v>
      </c>
      <c r="P34" s="2">
        <v>73.400000000000006</v>
      </c>
      <c r="Q34" s="1">
        <f t="shared" si="26"/>
        <v>154.5</v>
      </c>
      <c r="R34" s="56">
        <v>85.233333333333306</v>
      </c>
      <c r="S34" s="2">
        <v>9</v>
      </c>
      <c r="T34" s="2">
        <v>25</v>
      </c>
      <c r="U34" s="2">
        <v>94</v>
      </c>
      <c r="V34" s="3">
        <f t="shared" si="27"/>
        <v>128</v>
      </c>
      <c r="W34" s="57">
        <v>42.6666666666667</v>
      </c>
      <c r="X34" s="68">
        <v>100</v>
      </c>
      <c r="Y34" s="68">
        <v>46</v>
      </c>
      <c r="Z34" s="68">
        <v>28</v>
      </c>
      <c r="AA34" s="68">
        <f t="shared" si="28"/>
        <v>174</v>
      </c>
      <c r="AB34" s="69">
        <v>58</v>
      </c>
      <c r="AC34" s="70">
        <f t="shared" si="9"/>
        <v>100.6666666666667</v>
      </c>
      <c r="AD34" s="71">
        <f t="shared" si="10"/>
        <v>67.111111111111128</v>
      </c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76"/>
    </row>
    <row r="35" spans="1:192" s="5" customFormat="1" ht="31.5" customHeight="1">
      <c r="A35" s="30">
        <v>33</v>
      </c>
      <c r="B35" s="31" t="s">
        <v>45</v>
      </c>
      <c r="C35" s="32">
        <f t="shared" si="19"/>
        <v>763.66666666666663</v>
      </c>
      <c r="D35" s="32">
        <f t="shared" si="20"/>
        <v>874.06666666666661</v>
      </c>
      <c r="E35" s="32">
        <f t="shared" si="21"/>
        <v>1033.435176151761</v>
      </c>
      <c r="F35" s="32">
        <f t="shared" si="22"/>
        <v>2671.1685094850941</v>
      </c>
      <c r="G35" s="33">
        <v>890.38950316169803</v>
      </c>
      <c r="H35" s="44">
        <v>439</v>
      </c>
      <c r="I35" s="44">
        <v>461.3</v>
      </c>
      <c r="J35" s="44">
        <v>639.53517615176099</v>
      </c>
      <c r="K35" s="45">
        <f t="shared" si="23"/>
        <v>1539.8351761517611</v>
      </c>
      <c r="L35" s="44">
        <f t="shared" si="24"/>
        <v>513.27839205058706</v>
      </c>
      <c r="M35" s="46">
        <f t="shared" si="25"/>
        <v>148.16666666666666</v>
      </c>
      <c r="N35" s="2">
        <v>94</v>
      </c>
      <c r="O35" s="2">
        <v>138.1</v>
      </c>
      <c r="P35" s="2">
        <v>133.9</v>
      </c>
      <c r="Q35" s="1">
        <f t="shared" si="26"/>
        <v>366</v>
      </c>
      <c r="R35" s="56">
        <v>61.8333333333333</v>
      </c>
      <c r="S35" s="2">
        <v>69</v>
      </c>
      <c r="T35" s="2">
        <v>4</v>
      </c>
      <c r="U35" s="2">
        <v>25</v>
      </c>
      <c r="V35" s="3">
        <f t="shared" si="27"/>
        <v>98</v>
      </c>
      <c r="W35" s="57">
        <v>32.6666666666667</v>
      </c>
      <c r="X35" s="68">
        <v>277</v>
      </c>
      <c r="Y35" s="68">
        <v>408</v>
      </c>
      <c r="Z35" s="68">
        <v>365</v>
      </c>
      <c r="AA35" s="68">
        <f t="shared" si="28"/>
        <v>1050</v>
      </c>
      <c r="AB35" s="69">
        <v>350</v>
      </c>
      <c r="AC35" s="70">
        <f t="shared" si="9"/>
        <v>382.66666666666669</v>
      </c>
      <c r="AD35" s="71">
        <f t="shared" si="10"/>
        <v>255.11111111111111</v>
      </c>
      <c r="AE35" s="60"/>
      <c r="AF35" s="60" t="s">
        <v>46</v>
      </c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76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</row>
    <row r="36" spans="1:192" s="5" customFormat="1" ht="31.5" customHeight="1">
      <c r="A36" s="30">
        <v>34</v>
      </c>
      <c r="B36" s="31" t="s">
        <v>47</v>
      </c>
      <c r="C36" s="32">
        <f t="shared" si="19"/>
        <v>673.73333333333335</v>
      </c>
      <c r="D36" s="32">
        <f t="shared" si="20"/>
        <v>604.73333333333335</v>
      </c>
      <c r="E36" s="32">
        <f t="shared" si="21"/>
        <v>510.01789302122069</v>
      </c>
      <c r="F36" s="32">
        <f t="shared" si="22"/>
        <v>1788.4845596878874</v>
      </c>
      <c r="G36" s="33">
        <v>596.16151989596199</v>
      </c>
      <c r="H36" s="44">
        <v>528.4</v>
      </c>
      <c r="I36" s="44">
        <v>483.3</v>
      </c>
      <c r="J36" s="44">
        <v>393.65122635455401</v>
      </c>
      <c r="K36" s="45">
        <f t="shared" si="23"/>
        <v>1405.351226354554</v>
      </c>
      <c r="L36" s="44">
        <f t="shared" si="24"/>
        <v>468.45040878485133</v>
      </c>
      <c r="M36" s="46">
        <f t="shared" si="25"/>
        <v>56.922222222222103</v>
      </c>
      <c r="N36" s="2">
        <v>0</v>
      </c>
      <c r="O36" s="2">
        <v>68.099999999999994</v>
      </c>
      <c r="P36" s="2">
        <v>76.5</v>
      </c>
      <c r="Q36" s="1">
        <f t="shared" si="26"/>
        <v>144.6</v>
      </c>
      <c r="R36" s="56">
        <v>51.5</v>
      </c>
      <c r="S36" s="2">
        <v>18</v>
      </c>
      <c r="T36" s="2">
        <v>10</v>
      </c>
      <c r="U36" s="2">
        <v>15</v>
      </c>
      <c r="V36" s="3">
        <f t="shared" si="27"/>
        <v>43</v>
      </c>
      <c r="W36" s="57">
        <v>14.3333333333333</v>
      </c>
      <c r="X36" s="68">
        <v>200</v>
      </c>
      <c r="Y36" s="68">
        <v>70</v>
      </c>
      <c r="Z36" s="68">
        <v>44.8</v>
      </c>
      <c r="AA36" s="68">
        <f t="shared" si="28"/>
        <v>314.8</v>
      </c>
      <c r="AB36" s="69">
        <v>104.933333333333</v>
      </c>
      <c r="AC36" s="70">
        <f t="shared" si="9"/>
        <v>119.2666666666663</v>
      </c>
      <c r="AD36" s="71">
        <f t="shared" si="10"/>
        <v>79.511111111110864</v>
      </c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76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</row>
    <row r="37" spans="1:192" s="10" customFormat="1">
      <c r="B37" s="37"/>
      <c r="C37" s="22"/>
      <c r="D37" s="22"/>
      <c r="E37" s="22"/>
      <c r="F37" s="22"/>
      <c r="G37" s="22"/>
      <c r="H37" s="47"/>
      <c r="I37" s="47"/>
      <c r="J37" s="47"/>
      <c r="K37" s="47"/>
      <c r="L37" s="47"/>
      <c r="M37" s="48"/>
      <c r="N37" s="49"/>
      <c r="O37" s="49"/>
      <c r="P37" s="49"/>
      <c r="Q37" s="49"/>
      <c r="R37" s="58"/>
      <c r="S37" s="49"/>
      <c r="T37" s="49"/>
      <c r="U37" s="49"/>
      <c r="V37" s="49"/>
      <c r="W37" s="59"/>
      <c r="X37" s="49"/>
      <c r="Y37" s="49"/>
      <c r="Z37" s="49"/>
      <c r="AA37" s="49"/>
      <c r="AB37" s="74"/>
      <c r="AC37" s="75"/>
      <c r="AD37" s="21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</row>
    <row r="38" spans="1:192" s="10" customFormat="1">
      <c r="B38" s="37"/>
      <c r="C38" s="22"/>
      <c r="D38" s="22"/>
      <c r="E38" s="22"/>
      <c r="F38" s="22"/>
      <c r="G38" s="22"/>
      <c r="H38" s="47"/>
      <c r="I38" s="47"/>
      <c r="J38" s="47"/>
      <c r="K38" s="47"/>
      <c r="L38" s="47"/>
      <c r="M38" s="48"/>
      <c r="N38" s="49"/>
      <c r="O38" s="49"/>
      <c r="P38" s="49"/>
      <c r="Q38" s="49"/>
      <c r="R38" s="58"/>
      <c r="S38" s="49"/>
      <c r="T38" s="49"/>
      <c r="U38" s="49"/>
      <c r="V38" s="49"/>
      <c r="W38" s="59"/>
      <c r="X38" s="49"/>
      <c r="Y38" s="49"/>
      <c r="Z38" s="49"/>
      <c r="AA38" s="49"/>
      <c r="AB38" s="74"/>
      <c r="AC38" s="75"/>
      <c r="AD38" s="21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</row>
    <row r="39" spans="1:192" s="10" customFormat="1">
      <c r="B39" s="37"/>
      <c r="C39" s="22"/>
      <c r="D39" s="22"/>
      <c r="E39" s="22"/>
      <c r="F39" s="22"/>
      <c r="G39" s="22"/>
      <c r="H39" s="47"/>
      <c r="I39" s="47"/>
      <c r="J39" s="47"/>
      <c r="K39" s="47"/>
      <c r="L39" s="47"/>
      <c r="M39" s="48"/>
      <c r="N39" s="49"/>
      <c r="O39" s="49"/>
      <c r="P39" s="49"/>
      <c r="Q39" s="49"/>
      <c r="R39" s="58"/>
      <c r="S39" s="49"/>
      <c r="T39" s="49"/>
      <c r="U39" s="49"/>
      <c r="V39" s="49"/>
      <c r="W39" s="59"/>
      <c r="X39" s="49"/>
      <c r="Y39" s="49"/>
      <c r="Z39" s="49"/>
      <c r="AA39" s="49"/>
      <c r="AB39" s="74"/>
      <c r="AC39" s="75"/>
      <c r="AD39" s="21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</row>
    <row r="40" spans="1:192" s="10" customFormat="1">
      <c r="B40" s="37"/>
      <c r="C40" s="22"/>
      <c r="D40" s="22"/>
      <c r="E40" s="22"/>
      <c r="F40" s="22"/>
      <c r="G40" s="22"/>
      <c r="H40" s="47"/>
      <c r="I40" s="47"/>
      <c r="J40" s="47"/>
      <c r="K40" s="47"/>
      <c r="L40" s="47"/>
      <c r="M40" s="48"/>
      <c r="N40" s="49"/>
      <c r="O40" s="49"/>
      <c r="P40" s="49"/>
      <c r="Q40" s="49"/>
      <c r="R40" s="58"/>
      <c r="S40" s="49"/>
      <c r="T40" s="49"/>
      <c r="U40" s="49"/>
      <c r="V40" s="49"/>
      <c r="W40" s="59"/>
      <c r="X40" s="49"/>
      <c r="Y40" s="49"/>
      <c r="Z40" s="49"/>
      <c r="AA40" s="49"/>
      <c r="AB40" s="74"/>
      <c r="AC40" s="75"/>
      <c r="AD40" s="21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</row>
    <row r="41" spans="1:192" s="10" customFormat="1">
      <c r="B41" s="37"/>
      <c r="C41" s="22"/>
      <c r="D41" s="22"/>
      <c r="E41" s="22"/>
      <c r="F41" s="22"/>
      <c r="G41" s="22"/>
      <c r="H41" s="47"/>
      <c r="I41" s="47"/>
      <c r="J41" s="47"/>
      <c r="K41" s="47"/>
      <c r="L41" s="47"/>
      <c r="M41" s="48"/>
      <c r="N41" s="49"/>
      <c r="O41" s="49"/>
      <c r="P41" s="49"/>
      <c r="Q41" s="49"/>
      <c r="R41" s="58"/>
      <c r="S41" s="49"/>
      <c r="T41" s="49"/>
      <c r="U41" s="49"/>
      <c r="V41" s="49"/>
      <c r="W41" s="59"/>
      <c r="X41" s="49"/>
      <c r="Y41" s="49"/>
      <c r="Z41" s="49"/>
      <c r="AA41" s="49"/>
      <c r="AB41" s="74"/>
      <c r="AC41" s="75"/>
      <c r="AD41" s="21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</row>
    <row r="42" spans="1:192" s="10" customFormat="1">
      <c r="B42" s="37"/>
      <c r="C42" s="22"/>
      <c r="D42" s="22"/>
      <c r="E42" s="22"/>
      <c r="F42" s="22"/>
      <c r="G42" s="22"/>
      <c r="H42" s="47"/>
      <c r="I42" s="47"/>
      <c r="J42" s="47"/>
      <c r="K42" s="47"/>
      <c r="L42" s="47"/>
      <c r="M42" s="48"/>
      <c r="N42" s="49"/>
      <c r="O42" s="49"/>
      <c r="P42" s="49"/>
      <c r="Q42" s="49"/>
      <c r="R42" s="58"/>
      <c r="S42" s="49"/>
      <c r="T42" s="49"/>
      <c r="U42" s="49"/>
      <c r="V42" s="49"/>
      <c r="W42" s="59"/>
      <c r="X42" s="49"/>
      <c r="Y42" s="49"/>
      <c r="Z42" s="49"/>
      <c r="AA42" s="49"/>
      <c r="AB42" s="74"/>
      <c r="AC42" s="75"/>
      <c r="AD42" s="21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</row>
    <row r="43" spans="1:192" s="10" customFormat="1">
      <c r="B43" s="37"/>
      <c r="C43" s="22"/>
      <c r="D43" s="22"/>
      <c r="E43" s="22"/>
      <c r="F43" s="22"/>
      <c r="G43" s="22"/>
      <c r="H43" s="47"/>
      <c r="I43" s="47"/>
      <c r="J43" s="47"/>
      <c r="K43" s="47"/>
      <c r="L43" s="47"/>
      <c r="M43" s="48"/>
      <c r="N43" s="49"/>
      <c r="O43" s="49"/>
      <c r="P43" s="49"/>
      <c r="Q43" s="49"/>
      <c r="R43" s="58"/>
      <c r="S43" s="49"/>
      <c r="T43" s="49"/>
      <c r="U43" s="49"/>
      <c r="V43" s="49"/>
      <c r="W43" s="59"/>
      <c r="X43" s="49"/>
      <c r="Y43" s="49"/>
      <c r="Z43" s="49"/>
      <c r="AA43" s="49"/>
      <c r="AB43" s="74"/>
      <c r="AC43" s="75"/>
      <c r="AD43" s="21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</row>
    <row r="44" spans="1:192" s="10" customFormat="1">
      <c r="B44" s="37"/>
      <c r="C44" s="22"/>
      <c r="D44" s="22"/>
      <c r="E44" s="22"/>
      <c r="F44" s="22"/>
      <c r="G44" s="22"/>
      <c r="H44" s="47"/>
      <c r="I44" s="47"/>
      <c r="J44" s="47"/>
      <c r="K44" s="47"/>
      <c r="L44" s="47"/>
      <c r="M44" s="48"/>
      <c r="N44" s="49"/>
      <c r="O44" s="49"/>
      <c r="P44" s="49"/>
      <c r="Q44" s="49"/>
      <c r="R44" s="58"/>
      <c r="S44" s="49"/>
      <c r="T44" s="49"/>
      <c r="U44" s="49"/>
      <c r="V44" s="49"/>
      <c r="W44" s="59"/>
      <c r="X44" s="49"/>
      <c r="Y44" s="49"/>
      <c r="Z44" s="49"/>
      <c r="AA44" s="49"/>
      <c r="AB44" s="74"/>
      <c r="AC44" s="75"/>
      <c r="AD44" s="21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</row>
    <row r="45" spans="1:192" s="10" customFormat="1">
      <c r="B45" s="37"/>
      <c r="C45" s="22"/>
      <c r="D45" s="22"/>
      <c r="E45" s="22"/>
      <c r="F45" s="22"/>
      <c r="G45" s="22"/>
      <c r="H45" s="47"/>
      <c r="I45" s="47"/>
      <c r="J45" s="47"/>
      <c r="K45" s="47"/>
      <c r="L45" s="47"/>
      <c r="M45" s="48"/>
      <c r="N45" s="49"/>
      <c r="O45" s="49"/>
      <c r="P45" s="49"/>
      <c r="Q45" s="49"/>
      <c r="R45" s="58"/>
      <c r="S45" s="49"/>
      <c r="T45" s="49"/>
      <c r="U45" s="49"/>
      <c r="V45" s="49"/>
      <c r="W45" s="59"/>
      <c r="X45" s="49"/>
      <c r="Y45" s="49"/>
      <c r="Z45" s="49"/>
      <c r="AA45" s="49"/>
      <c r="AB45" s="74"/>
      <c r="AC45" s="75"/>
      <c r="AD45" s="21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</row>
    <row r="46" spans="1:192" s="10" customFormat="1">
      <c r="B46" s="37"/>
      <c r="C46" s="22"/>
      <c r="D46" s="22"/>
      <c r="E46" s="22"/>
      <c r="F46" s="22"/>
      <c r="G46" s="22"/>
      <c r="H46" s="47"/>
      <c r="I46" s="47"/>
      <c r="J46" s="47"/>
      <c r="K46" s="47"/>
      <c r="L46" s="47"/>
      <c r="M46" s="48"/>
      <c r="N46" s="49"/>
      <c r="O46" s="49"/>
      <c r="P46" s="49"/>
      <c r="Q46" s="49"/>
      <c r="R46" s="58"/>
      <c r="S46" s="49"/>
      <c r="T46" s="49"/>
      <c r="U46" s="49"/>
      <c r="V46" s="49"/>
      <c r="W46" s="59"/>
      <c r="X46" s="49"/>
      <c r="Y46" s="49"/>
      <c r="Z46" s="49"/>
      <c r="AA46" s="49"/>
      <c r="AB46" s="74"/>
      <c r="AC46" s="75"/>
      <c r="AD46" s="21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</row>
    <row r="47" spans="1:192" s="10" customFormat="1">
      <c r="B47" s="37"/>
      <c r="C47" s="22"/>
      <c r="D47" s="22"/>
      <c r="E47" s="22"/>
      <c r="F47" s="22"/>
      <c r="G47" s="22"/>
      <c r="H47" s="47"/>
      <c r="I47" s="47"/>
      <c r="J47" s="47"/>
      <c r="K47" s="47"/>
      <c r="L47" s="47"/>
      <c r="M47" s="48"/>
      <c r="N47" s="49"/>
      <c r="O47" s="49"/>
      <c r="P47" s="49"/>
      <c r="Q47" s="49"/>
      <c r="R47" s="58"/>
      <c r="S47" s="49"/>
      <c r="T47" s="49"/>
      <c r="U47" s="49"/>
      <c r="V47" s="49"/>
      <c r="W47" s="59"/>
      <c r="X47" s="49"/>
      <c r="Y47" s="49"/>
      <c r="Z47" s="49"/>
      <c r="AA47" s="49"/>
      <c r="AB47" s="74"/>
      <c r="AC47" s="75"/>
      <c r="AD47" s="21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</row>
    <row r="48" spans="1:192" s="10" customFormat="1">
      <c r="B48" s="37"/>
      <c r="C48" s="22"/>
      <c r="D48" s="22"/>
      <c r="E48" s="22"/>
      <c r="F48" s="22"/>
      <c r="G48" s="22"/>
      <c r="H48" s="47"/>
      <c r="I48" s="47"/>
      <c r="J48" s="47"/>
      <c r="K48" s="47"/>
      <c r="L48" s="47"/>
      <c r="M48" s="48"/>
      <c r="N48" s="49"/>
      <c r="O48" s="49"/>
      <c r="P48" s="49"/>
      <c r="Q48" s="49"/>
      <c r="R48" s="58"/>
      <c r="S48" s="49"/>
      <c r="T48" s="49"/>
      <c r="U48" s="49"/>
      <c r="V48" s="49"/>
      <c r="W48" s="59"/>
      <c r="X48" s="49"/>
      <c r="Y48" s="49"/>
      <c r="Z48" s="49"/>
      <c r="AA48" s="49"/>
      <c r="AB48" s="74"/>
      <c r="AC48" s="75"/>
      <c r="AD48" s="21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</row>
    <row r="49" spans="2:192" s="10" customFormat="1">
      <c r="B49" s="37"/>
      <c r="C49" s="22"/>
      <c r="D49" s="22"/>
      <c r="E49" s="22"/>
      <c r="F49" s="22"/>
      <c r="G49" s="22"/>
      <c r="H49" s="47"/>
      <c r="I49" s="47"/>
      <c r="J49" s="47"/>
      <c r="K49" s="47"/>
      <c r="L49" s="47"/>
      <c r="M49" s="48"/>
      <c r="N49" s="49"/>
      <c r="O49" s="49"/>
      <c r="P49" s="49"/>
      <c r="Q49" s="49"/>
      <c r="R49" s="58"/>
      <c r="S49" s="49"/>
      <c r="T49" s="49"/>
      <c r="U49" s="49"/>
      <c r="V49" s="49"/>
      <c r="W49" s="59"/>
      <c r="X49" s="49"/>
      <c r="Y49" s="49"/>
      <c r="Z49" s="49"/>
      <c r="AA49" s="49"/>
      <c r="AB49" s="74"/>
      <c r="AC49" s="75"/>
      <c r="AD49" s="21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</row>
    <row r="50" spans="2:192" s="10" customFormat="1">
      <c r="B50" s="37"/>
      <c r="C50" s="22"/>
      <c r="D50" s="22"/>
      <c r="E50" s="22"/>
      <c r="F50" s="22"/>
      <c r="G50" s="22"/>
      <c r="H50" s="47"/>
      <c r="I50" s="47"/>
      <c r="J50" s="47"/>
      <c r="K50" s="47"/>
      <c r="L50" s="47"/>
      <c r="M50" s="48"/>
      <c r="N50" s="49"/>
      <c r="O50" s="49"/>
      <c r="P50" s="49"/>
      <c r="Q50" s="49"/>
      <c r="R50" s="58"/>
      <c r="S50" s="49"/>
      <c r="T50" s="49"/>
      <c r="U50" s="49"/>
      <c r="V50" s="49"/>
      <c r="W50" s="59"/>
      <c r="X50" s="49"/>
      <c r="Y50" s="49"/>
      <c r="Z50" s="49"/>
      <c r="AA50" s="49"/>
      <c r="AB50" s="74"/>
      <c r="AC50" s="75"/>
      <c r="AD50" s="21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</row>
    <row r="51" spans="2:192" s="10" customFormat="1">
      <c r="B51" s="37"/>
      <c r="C51" s="22"/>
      <c r="D51" s="22"/>
      <c r="E51" s="22"/>
      <c r="F51" s="22"/>
      <c r="G51" s="22"/>
      <c r="H51" s="47"/>
      <c r="I51" s="47"/>
      <c r="J51" s="47"/>
      <c r="K51" s="47"/>
      <c r="L51" s="47"/>
      <c r="M51" s="48"/>
      <c r="N51" s="49"/>
      <c r="O51" s="49"/>
      <c r="P51" s="49"/>
      <c r="Q51" s="49"/>
      <c r="R51" s="58"/>
      <c r="S51" s="49"/>
      <c r="T51" s="49"/>
      <c r="U51" s="49"/>
      <c r="V51" s="49"/>
      <c r="W51" s="59"/>
      <c r="X51" s="49"/>
      <c r="Y51" s="49"/>
      <c r="Z51" s="49"/>
      <c r="AA51" s="49"/>
      <c r="AB51" s="74"/>
      <c r="AC51" s="75"/>
      <c r="AD51" s="21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</row>
    <row r="52" spans="2:192" s="10" customFormat="1">
      <c r="B52" s="37"/>
      <c r="C52" s="22"/>
      <c r="D52" s="22"/>
      <c r="E52" s="22"/>
      <c r="F52" s="22"/>
      <c r="G52" s="22"/>
      <c r="H52" s="47"/>
      <c r="I52" s="47"/>
      <c r="J52" s="47"/>
      <c r="K52" s="47"/>
      <c r="L52" s="47"/>
      <c r="M52" s="48"/>
      <c r="N52" s="49"/>
      <c r="O52" s="49"/>
      <c r="P52" s="49"/>
      <c r="Q52" s="49"/>
      <c r="R52" s="58"/>
      <c r="S52" s="49"/>
      <c r="T52" s="49"/>
      <c r="U52" s="49"/>
      <c r="V52" s="49"/>
      <c r="W52" s="59"/>
      <c r="X52" s="49"/>
      <c r="Y52" s="49"/>
      <c r="Z52" s="49"/>
      <c r="AA52" s="49"/>
      <c r="AB52" s="74"/>
      <c r="AC52" s="75"/>
      <c r="AD52" s="21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</row>
    <row r="53" spans="2:192" s="10" customFormat="1">
      <c r="B53" s="37"/>
      <c r="C53" s="22"/>
      <c r="D53" s="22"/>
      <c r="E53" s="22"/>
      <c r="F53" s="22"/>
      <c r="G53" s="22"/>
      <c r="H53" s="47"/>
      <c r="I53" s="47"/>
      <c r="J53" s="47"/>
      <c r="K53" s="47"/>
      <c r="L53" s="47"/>
      <c r="M53" s="48"/>
      <c r="N53" s="49"/>
      <c r="O53" s="49"/>
      <c r="P53" s="49"/>
      <c r="Q53" s="49"/>
      <c r="R53" s="58"/>
      <c r="S53" s="49"/>
      <c r="T53" s="49"/>
      <c r="U53" s="49"/>
      <c r="V53" s="49"/>
      <c r="W53" s="59"/>
      <c r="X53" s="49"/>
      <c r="Y53" s="49"/>
      <c r="Z53" s="49"/>
      <c r="AA53" s="49"/>
      <c r="AB53" s="74"/>
      <c r="AC53" s="75"/>
      <c r="AD53" s="21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</row>
    <row r="54" spans="2:192" s="10" customFormat="1">
      <c r="B54" s="37"/>
      <c r="C54" s="22"/>
      <c r="D54" s="22"/>
      <c r="E54" s="22"/>
      <c r="F54" s="22"/>
      <c r="G54" s="22"/>
      <c r="H54" s="47"/>
      <c r="I54" s="47"/>
      <c r="J54" s="47"/>
      <c r="K54" s="47"/>
      <c r="L54" s="47"/>
      <c r="M54" s="48"/>
      <c r="N54" s="49"/>
      <c r="O54" s="49"/>
      <c r="P54" s="49"/>
      <c r="Q54" s="49"/>
      <c r="R54" s="58"/>
      <c r="S54" s="49"/>
      <c r="T54" s="49"/>
      <c r="U54" s="49"/>
      <c r="V54" s="49"/>
      <c r="W54" s="59"/>
      <c r="X54" s="49"/>
      <c r="Y54" s="49"/>
      <c r="Z54" s="49"/>
      <c r="AA54" s="49"/>
      <c r="AB54" s="74"/>
      <c r="AC54" s="75"/>
      <c r="AD54" s="21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</row>
    <row r="55" spans="2:192" s="10" customFormat="1">
      <c r="B55" s="37"/>
      <c r="C55" s="22"/>
      <c r="D55" s="22"/>
      <c r="E55" s="22"/>
      <c r="F55" s="22"/>
      <c r="G55" s="22"/>
      <c r="H55" s="47"/>
      <c r="I55" s="47"/>
      <c r="J55" s="47"/>
      <c r="K55" s="47"/>
      <c r="L55" s="47"/>
      <c r="M55" s="48"/>
      <c r="N55" s="49"/>
      <c r="O55" s="49"/>
      <c r="P55" s="49"/>
      <c r="Q55" s="49"/>
      <c r="R55" s="58"/>
      <c r="S55" s="49"/>
      <c r="T55" s="49"/>
      <c r="U55" s="49"/>
      <c r="V55" s="49"/>
      <c r="W55" s="59"/>
      <c r="X55" s="49"/>
      <c r="Y55" s="49"/>
      <c r="Z55" s="49"/>
      <c r="AA55" s="49"/>
      <c r="AB55" s="74"/>
      <c r="AC55" s="75"/>
      <c r="AD55" s="21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</row>
    <row r="56" spans="2:192" s="10" customFormat="1">
      <c r="B56" s="37"/>
      <c r="C56" s="22"/>
      <c r="D56" s="22"/>
      <c r="E56" s="22"/>
      <c r="F56" s="22"/>
      <c r="G56" s="22"/>
      <c r="H56" s="47"/>
      <c r="I56" s="47"/>
      <c r="J56" s="47"/>
      <c r="K56" s="47"/>
      <c r="L56" s="47"/>
      <c r="M56" s="48"/>
      <c r="N56" s="49"/>
      <c r="O56" s="49"/>
      <c r="P56" s="49"/>
      <c r="Q56" s="49"/>
      <c r="R56" s="58"/>
      <c r="S56" s="49"/>
      <c r="T56" s="49"/>
      <c r="U56" s="49"/>
      <c r="V56" s="49"/>
      <c r="W56" s="59"/>
      <c r="X56" s="49"/>
      <c r="Y56" s="49"/>
      <c r="Z56" s="49"/>
      <c r="AA56" s="49"/>
      <c r="AB56" s="74"/>
      <c r="AC56" s="75"/>
      <c r="AD56" s="21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</row>
    <row r="57" spans="2:192" s="10" customFormat="1">
      <c r="B57" s="37"/>
      <c r="C57" s="22"/>
      <c r="D57" s="22"/>
      <c r="E57" s="22"/>
      <c r="F57" s="22"/>
      <c r="G57" s="22"/>
      <c r="H57" s="47"/>
      <c r="I57" s="47"/>
      <c r="J57" s="47"/>
      <c r="K57" s="47"/>
      <c r="L57" s="47"/>
      <c r="M57" s="48"/>
      <c r="N57" s="49"/>
      <c r="O57" s="49"/>
      <c r="P57" s="49"/>
      <c r="Q57" s="49"/>
      <c r="R57" s="58"/>
      <c r="S57" s="49"/>
      <c r="T57" s="49"/>
      <c r="U57" s="49"/>
      <c r="V57" s="49"/>
      <c r="W57" s="59"/>
      <c r="X57" s="49"/>
      <c r="Y57" s="49"/>
      <c r="Z57" s="49"/>
      <c r="AA57" s="49"/>
      <c r="AB57" s="74"/>
      <c r="AC57" s="75"/>
      <c r="AD57" s="21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</row>
    <row r="58" spans="2:192" s="10" customFormat="1">
      <c r="B58" s="37"/>
      <c r="C58" s="22"/>
      <c r="D58" s="22"/>
      <c r="E58" s="22"/>
      <c r="F58" s="22"/>
      <c r="G58" s="22"/>
      <c r="H58" s="47"/>
      <c r="I58" s="47"/>
      <c r="J58" s="47"/>
      <c r="K58" s="47"/>
      <c r="L58" s="47"/>
      <c r="M58" s="48"/>
      <c r="N58" s="49"/>
      <c r="O58" s="49"/>
      <c r="P58" s="49"/>
      <c r="Q58" s="49"/>
      <c r="R58" s="58"/>
      <c r="S58" s="49"/>
      <c r="T58" s="49"/>
      <c r="U58" s="49"/>
      <c r="V58" s="49"/>
      <c r="W58" s="59"/>
      <c r="X58" s="49"/>
      <c r="Y58" s="49"/>
      <c r="Z58" s="49"/>
      <c r="AA58" s="49"/>
      <c r="AB58" s="74"/>
      <c r="AC58" s="75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</row>
    <row r="59" spans="2:192" s="10" customFormat="1">
      <c r="B59" s="37"/>
      <c r="C59" s="22"/>
      <c r="D59" s="22"/>
      <c r="E59" s="22"/>
      <c r="F59" s="22"/>
      <c r="G59" s="22"/>
      <c r="H59" s="47"/>
      <c r="I59" s="47"/>
      <c r="J59" s="47"/>
      <c r="K59" s="47"/>
      <c r="L59" s="47"/>
      <c r="M59" s="48"/>
      <c r="N59" s="49"/>
      <c r="O59" s="49"/>
      <c r="P59" s="49"/>
      <c r="Q59" s="49"/>
      <c r="R59" s="58"/>
      <c r="S59" s="49"/>
      <c r="T59" s="49"/>
      <c r="U59" s="49"/>
      <c r="V59" s="49"/>
      <c r="W59" s="59"/>
      <c r="X59" s="49"/>
      <c r="Y59" s="49"/>
      <c r="Z59" s="49"/>
      <c r="AA59" s="49"/>
      <c r="AB59" s="74"/>
      <c r="AC59" s="75"/>
      <c r="AD59" s="21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</row>
    <row r="60" spans="2:192" s="10" customFormat="1">
      <c r="B60" s="37"/>
      <c r="C60" s="22"/>
      <c r="D60" s="22"/>
      <c r="E60" s="22"/>
      <c r="F60" s="22"/>
      <c r="G60" s="22"/>
      <c r="H60" s="47"/>
      <c r="I60" s="47"/>
      <c r="J60" s="47"/>
      <c r="K60" s="47"/>
      <c r="L60" s="47"/>
      <c r="M60" s="48"/>
      <c r="N60" s="49"/>
      <c r="O60" s="49"/>
      <c r="P60" s="49"/>
      <c r="Q60" s="49"/>
      <c r="R60" s="58"/>
      <c r="S60" s="49"/>
      <c r="T60" s="49"/>
      <c r="U60" s="49"/>
      <c r="V60" s="49"/>
      <c r="W60" s="59"/>
      <c r="X60" s="49"/>
      <c r="Y60" s="49"/>
      <c r="Z60" s="49"/>
      <c r="AA60" s="49"/>
      <c r="AB60" s="74"/>
      <c r="AC60" s="75"/>
      <c r="AD60" s="21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</row>
    <row r="61" spans="2:192" s="10" customFormat="1">
      <c r="B61" s="37"/>
      <c r="C61" s="22"/>
      <c r="D61" s="22"/>
      <c r="E61" s="22"/>
      <c r="F61" s="22"/>
      <c r="G61" s="22"/>
      <c r="H61" s="47"/>
      <c r="I61" s="47"/>
      <c r="J61" s="47"/>
      <c r="K61" s="47"/>
      <c r="L61" s="47"/>
      <c r="M61" s="48"/>
      <c r="N61" s="49"/>
      <c r="O61" s="49"/>
      <c r="P61" s="49"/>
      <c r="Q61" s="49"/>
      <c r="R61" s="58"/>
      <c r="S61" s="49"/>
      <c r="T61" s="49"/>
      <c r="U61" s="49"/>
      <c r="V61" s="49"/>
      <c r="W61" s="59"/>
      <c r="X61" s="49"/>
      <c r="Y61" s="49"/>
      <c r="Z61" s="49"/>
      <c r="AA61" s="49"/>
      <c r="AB61" s="74"/>
      <c r="AC61" s="75"/>
      <c r="AD61" s="21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</row>
    <row r="62" spans="2:192" s="10" customFormat="1">
      <c r="B62" s="37"/>
      <c r="C62" s="22"/>
      <c r="D62" s="22"/>
      <c r="E62" s="22"/>
      <c r="F62" s="22"/>
      <c r="G62" s="22"/>
      <c r="H62" s="47"/>
      <c r="I62" s="47"/>
      <c r="J62" s="47"/>
      <c r="K62" s="47"/>
      <c r="L62" s="47"/>
      <c r="M62" s="48"/>
      <c r="N62" s="49"/>
      <c r="O62" s="49"/>
      <c r="P62" s="49"/>
      <c r="Q62" s="49"/>
      <c r="R62" s="58"/>
      <c r="S62" s="49"/>
      <c r="T62" s="49"/>
      <c r="U62" s="49"/>
      <c r="V62" s="49"/>
      <c r="W62" s="59"/>
      <c r="X62" s="49"/>
      <c r="Y62" s="49"/>
      <c r="Z62" s="49"/>
      <c r="AA62" s="49"/>
      <c r="AB62" s="74"/>
      <c r="AC62" s="75"/>
      <c r="AD62" s="21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</row>
    <row r="63" spans="2:192" s="10" customFormat="1">
      <c r="B63" s="37"/>
      <c r="C63" s="22"/>
      <c r="D63" s="22"/>
      <c r="E63" s="22"/>
      <c r="F63" s="22"/>
      <c r="G63" s="22"/>
      <c r="H63" s="47"/>
      <c r="I63" s="47"/>
      <c r="J63" s="47"/>
      <c r="K63" s="47"/>
      <c r="L63" s="47"/>
      <c r="M63" s="48"/>
      <c r="N63" s="49"/>
      <c r="O63" s="49"/>
      <c r="P63" s="49"/>
      <c r="Q63" s="49"/>
      <c r="R63" s="58"/>
      <c r="S63" s="49"/>
      <c r="T63" s="49"/>
      <c r="U63" s="49"/>
      <c r="V63" s="49"/>
      <c r="W63" s="59"/>
      <c r="X63" s="49"/>
      <c r="Y63" s="49"/>
      <c r="Z63" s="49"/>
      <c r="AA63" s="49"/>
      <c r="AB63" s="74"/>
      <c r="AC63" s="75"/>
      <c r="AD63" s="21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</row>
    <row r="64" spans="2:192" s="10" customFormat="1">
      <c r="B64" s="37"/>
      <c r="C64" s="22"/>
      <c r="D64" s="22"/>
      <c r="E64" s="22"/>
      <c r="F64" s="22"/>
      <c r="G64" s="22"/>
      <c r="H64" s="47"/>
      <c r="I64" s="47"/>
      <c r="J64" s="47"/>
      <c r="K64" s="47"/>
      <c r="L64" s="47"/>
      <c r="M64" s="48"/>
      <c r="N64" s="49"/>
      <c r="O64" s="49"/>
      <c r="P64" s="49"/>
      <c r="Q64" s="49"/>
      <c r="R64" s="58"/>
      <c r="S64" s="49"/>
      <c r="T64" s="49"/>
      <c r="U64" s="49"/>
      <c r="V64" s="49"/>
      <c r="W64" s="59"/>
      <c r="X64" s="49"/>
      <c r="Y64" s="49"/>
      <c r="Z64" s="49"/>
      <c r="AA64" s="49"/>
      <c r="AB64" s="74"/>
      <c r="AC64" s="75"/>
      <c r="AD64" s="21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</row>
    <row r="65" spans="2:192" s="10" customFormat="1">
      <c r="B65" s="37"/>
      <c r="C65" s="22"/>
      <c r="D65" s="22"/>
      <c r="E65" s="22"/>
      <c r="F65" s="22"/>
      <c r="G65" s="22"/>
      <c r="H65" s="47"/>
      <c r="I65" s="47"/>
      <c r="J65" s="47"/>
      <c r="K65" s="47"/>
      <c r="L65" s="47"/>
      <c r="M65" s="48"/>
      <c r="N65" s="49"/>
      <c r="O65" s="49"/>
      <c r="P65" s="49"/>
      <c r="Q65" s="49"/>
      <c r="R65" s="58"/>
      <c r="S65" s="49"/>
      <c r="T65" s="49"/>
      <c r="U65" s="49"/>
      <c r="V65" s="49"/>
      <c r="W65" s="59"/>
      <c r="X65" s="49"/>
      <c r="Y65" s="49"/>
      <c r="Z65" s="49"/>
      <c r="AA65" s="49"/>
      <c r="AB65" s="74"/>
      <c r="AC65" s="75"/>
      <c r="AD65" s="21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</row>
    <row r="66" spans="2:192" s="10" customFormat="1">
      <c r="B66" s="37"/>
      <c r="C66" s="22"/>
      <c r="D66" s="22"/>
      <c r="E66" s="22"/>
      <c r="F66" s="22"/>
      <c r="G66" s="22"/>
      <c r="H66" s="47"/>
      <c r="I66" s="47"/>
      <c r="J66" s="47"/>
      <c r="K66" s="47"/>
      <c r="L66" s="47"/>
      <c r="M66" s="48"/>
      <c r="N66" s="49"/>
      <c r="O66" s="49"/>
      <c r="P66" s="49"/>
      <c r="Q66" s="49"/>
      <c r="R66" s="58"/>
      <c r="S66" s="49"/>
      <c r="T66" s="49"/>
      <c r="U66" s="49"/>
      <c r="V66" s="49"/>
      <c r="W66" s="59"/>
      <c r="X66" s="49"/>
      <c r="Y66" s="49"/>
      <c r="Z66" s="49"/>
      <c r="AA66" s="49"/>
      <c r="AB66" s="74"/>
      <c r="AC66" s="75"/>
      <c r="AD66" s="21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</row>
    <row r="67" spans="2:192" s="10" customFormat="1">
      <c r="B67" s="37"/>
      <c r="C67" s="22"/>
      <c r="D67" s="22"/>
      <c r="E67" s="22"/>
      <c r="F67" s="22"/>
      <c r="G67" s="22"/>
      <c r="H67" s="47"/>
      <c r="I67" s="47"/>
      <c r="J67" s="47"/>
      <c r="K67" s="47"/>
      <c r="L67" s="47"/>
      <c r="M67" s="48"/>
      <c r="N67" s="49"/>
      <c r="O67" s="49"/>
      <c r="P67" s="49"/>
      <c r="Q67" s="49"/>
      <c r="R67" s="58"/>
      <c r="S67" s="49"/>
      <c r="T67" s="49"/>
      <c r="U67" s="49"/>
      <c r="V67" s="49"/>
      <c r="W67" s="59"/>
      <c r="X67" s="49"/>
      <c r="Y67" s="49"/>
      <c r="Z67" s="49"/>
      <c r="AA67" s="49"/>
      <c r="AB67" s="74"/>
      <c r="AC67" s="75"/>
      <c r="AD67" s="21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</row>
    <row r="68" spans="2:192" s="10" customFormat="1">
      <c r="B68" s="37"/>
      <c r="C68" s="22"/>
      <c r="D68" s="22"/>
      <c r="E68" s="22"/>
      <c r="F68" s="22"/>
      <c r="G68" s="22"/>
      <c r="H68" s="47"/>
      <c r="I68" s="47"/>
      <c r="J68" s="47"/>
      <c r="K68" s="47"/>
      <c r="L68" s="47"/>
      <c r="M68" s="48"/>
      <c r="N68" s="49"/>
      <c r="O68" s="49"/>
      <c r="P68" s="49"/>
      <c r="Q68" s="49"/>
      <c r="R68" s="58"/>
      <c r="S68" s="49"/>
      <c r="T68" s="49"/>
      <c r="U68" s="49"/>
      <c r="V68" s="49"/>
      <c r="W68" s="59"/>
      <c r="X68" s="49"/>
      <c r="Y68" s="49"/>
      <c r="Z68" s="49"/>
      <c r="AA68" s="49"/>
      <c r="AB68" s="74"/>
      <c r="AC68" s="75"/>
      <c r="AD68" s="21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</row>
    <row r="69" spans="2:192" s="10" customFormat="1">
      <c r="B69" s="37"/>
      <c r="C69" s="22"/>
      <c r="D69" s="22"/>
      <c r="E69" s="22"/>
      <c r="F69" s="22"/>
      <c r="G69" s="22"/>
      <c r="H69" s="47"/>
      <c r="I69" s="47"/>
      <c r="J69" s="47"/>
      <c r="K69" s="47"/>
      <c r="L69" s="47"/>
      <c r="M69" s="48"/>
      <c r="N69" s="49"/>
      <c r="O69" s="49"/>
      <c r="P69" s="49"/>
      <c r="Q69" s="49"/>
      <c r="R69" s="58"/>
      <c r="S69" s="49"/>
      <c r="T69" s="49"/>
      <c r="U69" s="49"/>
      <c r="V69" s="49"/>
      <c r="W69" s="59"/>
      <c r="X69" s="49"/>
      <c r="Y69" s="49"/>
      <c r="Z69" s="49"/>
      <c r="AA69" s="49"/>
      <c r="AB69" s="74"/>
      <c r="AC69" s="75"/>
      <c r="AD69" s="21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</row>
    <row r="70" spans="2:192" s="10" customFormat="1">
      <c r="B70" s="37"/>
      <c r="C70" s="22"/>
      <c r="D70" s="22"/>
      <c r="E70" s="22"/>
      <c r="F70" s="22"/>
      <c r="G70" s="22"/>
      <c r="H70" s="47"/>
      <c r="I70" s="47"/>
      <c r="J70" s="47"/>
      <c r="K70" s="47"/>
      <c r="L70" s="47"/>
      <c r="M70" s="48"/>
      <c r="N70" s="49"/>
      <c r="O70" s="49"/>
      <c r="P70" s="49"/>
      <c r="Q70" s="49"/>
      <c r="R70" s="58"/>
      <c r="S70" s="49"/>
      <c r="T70" s="49"/>
      <c r="U70" s="49"/>
      <c r="V70" s="49"/>
      <c r="W70" s="59"/>
      <c r="X70" s="49"/>
      <c r="Y70" s="49"/>
      <c r="Z70" s="49"/>
      <c r="AA70" s="49"/>
      <c r="AB70" s="74"/>
      <c r="AC70" s="75"/>
      <c r="AD70" s="21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</row>
    <row r="71" spans="2:192" s="10" customFormat="1">
      <c r="B71" s="37"/>
      <c r="C71" s="22"/>
      <c r="D71" s="22"/>
      <c r="E71" s="22"/>
      <c r="F71" s="22"/>
      <c r="G71" s="22"/>
      <c r="H71" s="47"/>
      <c r="I71" s="47"/>
      <c r="J71" s="47"/>
      <c r="K71" s="47"/>
      <c r="L71" s="47"/>
      <c r="M71" s="48"/>
      <c r="N71" s="49"/>
      <c r="O71" s="49"/>
      <c r="P71" s="49"/>
      <c r="Q71" s="49"/>
      <c r="R71" s="58"/>
      <c r="S71" s="49"/>
      <c r="T71" s="49"/>
      <c r="U71" s="49"/>
      <c r="V71" s="49"/>
      <c r="W71" s="59"/>
      <c r="X71" s="49"/>
      <c r="Y71" s="49"/>
      <c r="Z71" s="49"/>
      <c r="AA71" s="49"/>
      <c r="AB71" s="74"/>
      <c r="AC71" s="75"/>
      <c r="AD71" s="21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</row>
    <row r="72" spans="2:192" s="10" customFormat="1">
      <c r="B72" s="37"/>
      <c r="C72" s="22"/>
      <c r="D72" s="22"/>
      <c r="E72" s="22"/>
      <c r="F72" s="22"/>
      <c r="G72" s="22"/>
      <c r="H72" s="47"/>
      <c r="I72" s="47"/>
      <c r="J72" s="47"/>
      <c r="K72" s="47"/>
      <c r="L72" s="47"/>
      <c r="M72" s="48"/>
      <c r="N72" s="49"/>
      <c r="O72" s="49"/>
      <c r="P72" s="49"/>
      <c r="Q72" s="49"/>
      <c r="R72" s="58"/>
      <c r="S72" s="49"/>
      <c r="T72" s="49"/>
      <c r="U72" s="49"/>
      <c r="V72" s="49"/>
      <c r="W72" s="59"/>
      <c r="X72" s="49"/>
      <c r="Y72" s="49"/>
      <c r="Z72" s="49"/>
      <c r="AA72" s="49"/>
      <c r="AB72" s="74"/>
      <c r="AC72" s="75"/>
      <c r="AD72" s="21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</row>
    <row r="73" spans="2:192" s="10" customFormat="1">
      <c r="B73" s="37"/>
      <c r="C73" s="22"/>
      <c r="D73" s="22"/>
      <c r="E73" s="22"/>
      <c r="F73" s="22"/>
      <c r="G73" s="22"/>
      <c r="H73" s="47"/>
      <c r="I73" s="47"/>
      <c r="J73" s="47"/>
      <c r="K73" s="47"/>
      <c r="L73" s="47"/>
      <c r="M73" s="48"/>
      <c r="N73" s="49"/>
      <c r="O73" s="49"/>
      <c r="P73" s="49"/>
      <c r="Q73" s="49"/>
      <c r="R73" s="58"/>
      <c r="S73" s="49"/>
      <c r="T73" s="49"/>
      <c r="U73" s="49"/>
      <c r="V73" s="49"/>
      <c r="W73" s="59"/>
      <c r="X73" s="49"/>
      <c r="Y73" s="49"/>
      <c r="Z73" s="49"/>
      <c r="AA73" s="49"/>
      <c r="AB73" s="74"/>
      <c r="AC73" s="75"/>
      <c r="AD73" s="21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</row>
    <row r="74" spans="2:192" s="10" customFormat="1">
      <c r="B74" s="37"/>
      <c r="C74" s="22"/>
      <c r="D74" s="22"/>
      <c r="E74" s="22"/>
      <c r="F74" s="22"/>
      <c r="G74" s="22"/>
      <c r="H74" s="47"/>
      <c r="I74" s="47"/>
      <c r="J74" s="47"/>
      <c r="K74" s="47"/>
      <c r="L74" s="47"/>
      <c r="M74" s="48"/>
      <c r="N74" s="49"/>
      <c r="O74" s="49"/>
      <c r="P74" s="49"/>
      <c r="Q74" s="49"/>
      <c r="R74" s="58"/>
      <c r="S74" s="49"/>
      <c r="T74" s="49"/>
      <c r="U74" s="49"/>
      <c r="V74" s="49"/>
      <c r="W74" s="59"/>
      <c r="X74" s="49"/>
      <c r="Y74" s="49"/>
      <c r="Z74" s="49"/>
      <c r="AA74" s="49"/>
      <c r="AB74" s="74"/>
      <c r="AC74" s="75"/>
      <c r="AD74" s="21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</row>
    <row r="75" spans="2:192" s="10" customFormat="1">
      <c r="B75" s="37"/>
      <c r="C75" s="22"/>
      <c r="D75" s="22"/>
      <c r="E75" s="22"/>
      <c r="F75" s="22"/>
      <c r="G75" s="22"/>
      <c r="H75" s="47"/>
      <c r="I75" s="47"/>
      <c r="J75" s="47"/>
      <c r="K75" s="47"/>
      <c r="L75" s="47"/>
      <c r="M75" s="48"/>
      <c r="N75" s="49"/>
      <c r="O75" s="49"/>
      <c r="P75" s="49"/>
      <c r="Q75" s="49"/>
      <c r="R75" s="58"/>
      <c r="S75" s="49"/>
      <c r="T75" s="49"/>
      <c r="U75" s="49"/>
      <c r="V75" s="49"/>
      <c r="W75" s="59"/>
      <c r="X75" s="49"/>
      <c r="Y75" s="49"/>
      <c r="Z75" s="49"/>
      <c r="AA75" s="49"/>
      <c r="AB75" s="74"/>
      <c r="AC75" s="75"/>
      <c r="AD75" s="21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</row>
    <row r="76" spans="2:192" s="10" customFormat="1">
      <c r="B76" s="37"/>
      <c r="C76" s="22"/>
      <c r="D76" s="22"/>
      <c r="E76" s="22"/>
      <c r="F76" s="22"/>
      <c r="G76" s="22"/>
      <c r="H76" s="47"/>
      <c r="I76" s="47"/>
      <c r="J76" s="47"/>
      <c r="K76" s="47"/>
      <c r="L76" s="47"/>
      <c r="M76" s="48"/>
      <c r="N76" s="49"/>
      <c r="O76" s="49"/>
      <c r="P76" s="49"/>
      <c r="Q76" s="49"/>
      <c r="R76" s="58"/>
      <c r="S76" s="49"/>
      <c r="T76" s="49"/>
      <c r="U76" s="49"/>
      <c r="V76" s="49"/>
      <c r="W76" s="59"/>
      <c r="X76" s="49"/>
      <c r="Y76" s="49"/>
      <c r="Z76" s="49"/>
      <c r="AA76" s="49"/>
      <c r="AB76" s="74"/>
      <c r="AC76" s="75"/>
      <c r="AD76" s="21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</row>
    <row r="77" spans="2:192" s="10" customFormat="1">
      <c r="B77" s="37"/>
      <c r="C77" s="22"/>
      <c r="D77" s="22"/>
      <c r="E77" s="22"/>
      <c r="F77" s="22"/>
      <c r="G77" s="22"/>
      <c r="H77" s="47"/>
      <c r="I77" s="47"/>
      <c r="J77" s="47"/>
      <c r="K77" s="47"/>
      <c r="L77" s="47"/>
      <c r="M77" s="48"/>
      <c r="N77" s="49"/>
      <c r="O77" s="49"/>
      <c r="P77" s="49"/>
      <c r="Q77" s="49"/>
      <c r="R77" s="58"/>
      <c r="S77" s="49"/>
      <c r="T77" s="49"/>
      <c r="U77" s="49"/>
      <c r="V77" s="49"/>
      <c r="W77" s="59"/>
      <c r="X77" s="49"/>
      <c r="Y77" s="49"/>
      <c r="Z77" s="49"/>
      <c r="AA77" s="49"/>
      <c r="AB77" s="74"/>
      <c r="AC77" s="75"/>
      <c r="AD77" s="21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</row>
    <row r="78" spans="2:192" s="10" customFormat="1">
      <c r="B78" s="37"/>
      <c r="C78" s="22"/>
      <c r="D78" s="22"/>
      <c r="E78" s="22"/>
      <c r="F78" s="22"/>
      <c r="G78" s="22"/>
      <c r="H78" s="47"/>
      <c r="I78" s="47"/>
      <c r="J78" s="47"/>
      <c r="K78" s="47"/>
      <c r="L78" s="47"/>
      <c r="M78" s="48"/>
      <c r="N78" s="49"/>
      <c r="O78" s="49"/>
      <c r="P78" s="49"/>
      <c r="Q78" s="49"/>
      <c r="R78" s="58"/>
      <c r="S78" s="49"/>
      <c r="T78" s="49"/>
      <c r="U78" s="49"/>
      <c r="V78" s="49"/>
      <c r="W78" s="59"/>
      <c r="X78" s="49"/>
      <c r="Y78" s="49"/>
      <c r="Z78" s="49"/>
      <c r="AA78" s="49"/>
      <c r="AB78" s="74"/>
      <c r="AC78" s="75"/>
      <c r="AD78" s="21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</row>
    <row r="79" spans="2:192" s="10" customFormat="1">
      <c r="B79" s="37"/>
      <c r="C79" s="22"/>
      <c r="D79" s="22"/>
      <c r="E79" s="22"/>
      <c r="F79" s="22"/>
      <c r="G79" s="22"/>
      <c r="H79" s="47"/>
      <c r="I79" s="47"/>
      <c r="J79" s="47"/>
      <c r="K79" s="47"/>
      <c r="L79" s="47"/>
      <c r="M79" s="48"/>
      <c r="N79" s="49"/>
      <c r="O79" s="49"/>
      <c r="P79" s="49"/>
      <c r="Q79" s="49"/>
      <c r="R79" s="58"/>
      <c r="S79" s="49"/>
      <c r="T79" s="49"/>
      <c r="U79" s="49"/>
      <c r="V79" s="49"/>
      <c r="W79" s="59"/>
      <c r="X79" s="49"/>
      <c r="Y79" s="49"/>
      <c r="Z79" s="49"/>
      <c r="AA79" s="49"/>
      <c r="AB79" s="74"/>
      <c r="AC79" s="75"/>
      <c r="AD79" s="21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</row>
    <row r="80" spans="2:192" s="10" customFormat="1">
      <c r="B80" s="37"/>
      <c r="C80" s="22"/>
      <c r="D80" s="22"/>
      <c r="E80" s="22"/>
      <c r="F80" s="22"/>
      <c r="G80" s="22"/>
      <c r="H80" s="47"/>
      <c r="I80" s="47"/>
      <c r="J80" s="47"/>
      <c r="K80" s="47"/>
      <c r="L80" s="47"/>
      <c r="M80" s="48"/>
      <c r="N80" s="49"/>
      <c r="O80" s="49"/>
      <c r="P80" s="49"/>
      <c r="Q80" s="49"/>
      <c r="R80" s="58"/>
      <c r="S80" s="49"/>
      <c r="T80" s="49"/>
      <c r="U80" s="49"/>
      <c r="V80" s="49"/>
      <c r="W80" s="59"/>
      <c r="X80" s="49"/>
      <c r="Y80" s="49"/>
      <c r="Z80" s="49"/>
      <c r="AA80" s="49"/>
      <c r="AB80" s="74"/>
      <c r="AC80" s="75"/>
      <c r="AD80" s="21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</row>
    <row r="81" spans="2:192" s="10" customFormat="1">
      <c r="B81" s="37"/>
      <c r="C81" s="22"/>
      <c r="D81" s="22"/>
      <c r="E81" s="22"/>
      <c r="F81" s="22"/>
      <c r="G81" s="22"/>
      <c r="H81" s="47"/>
      <c r="I81" s="47"/>
      <c r="J81" s="47"/>
      <c r="K81" s="47"/>
      <c r="L81" s="47"/>
      <c r="M81" s="48"/>
      <c r="N81" s="49"/>
      <c r="O81" s="49"/>
      <c r="P81" s="49"/>
      <c r="Q81" s="49"/>
      <c r="R81" s="58"/>
      <c r="S81" s="49"/>
      <c r="T81" s="49"/>
      <c r="U81" s="49"/>
      <c r="V81" s="49"/>
      <c r="W81" s="59"/>
      <c r="X81" s="49"/>
      <c r="Y81" s="49"/>
      <c r="Z81" s="49"/>
      <c r="AA81" s="49"/>
      <c r="AB81" s="74"/>
      <c r="AC81" s="75"/>
      <c r="AD81" s="21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</row>
    <row r="82" spans="2:192" s="10" customFormat="1">
      <c r="B82" s="37"/>
      <c r="C82" s="22"/>
      <c r="D82" s="22"/>
      <c r="E82" s="22"/>
      <c r="F82" s="22"/>
      <c r="G82" s="22"/>
      <c r="H82" s="47"/>
      <c r="I82" s="47"/>
      <c r="J82" s="47"/>
      <c r="K82" s="47"/>
      <c r="L82" s="47"/>
      <c r="M82" s="48"/>
      <c r="N82" s="49"/>
      <c r="O82" s="49"/>
      <c r="P82" s="49"/>
      <c r="Q82" s="49"/>
      <c r="R82" s="58"/>
      <c r="S82" s="49"/>
      <c r="T82" s="49"/>
      <c r="U82" s="49"/>
      <c r="V82" s="49"/>
      <c r="W82" s="59"/>
      <c r="X82" s="49"/>
      <c r="Y82" s="49"/>
      <c r="Z82" s="49"/>
      <c r="AA82" s="49"/>
      <c r="AB82" s="74"/>
      <c r="AC82" s="75"/>
      <c r="AD82" s="21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</row>
    <row r="83" spans="2:192" s="10" customFormat="1">
      <c r="B83" s="37"/>
      <c r="C83" s="22"/>
      <c r="D83" s="22"/>
      <c r="E83" s="22"/>
      <c r="F83" s="22"/>
      <c r="G83" s="22"/>
      <c r="H83" s="47"/>
      <c r="I83" s="47"/>
      <c r="J83" s="47"/>
      <c r="K83" s="47"/>
      <c r="L83" s="47"/>
      <c r="M83" s="48"/>
      <c r="N83" s="49"/>
      <c r="O83" s="49"/>
      <c r="P83" s="49"/>
      <c r="Q83" s="49"/>
      <c r="R83" s="58"/>
      <c r="S83" s="49"/>
      <c r="T83" s="49"/>
      <c r="U83" s="49"/>
      <c r="V83" s="49"/>
      <c r="W83" s="59"/>
      <c r="X83" s="49"/>
      <c r="Y83" s="49"/>
      <c r="Z83" s="49"/>
      <c r="AA83" s="49"/>
      <c r="AB83" s="74"/>
      <c r="AC83" s="75"/>
      <c r="AD83" s="21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</row>
    <row r="84" spans="2:192" s="10" customFormat="1">
      <c r="B84" s="37"/>
      <c r="C84" s="22"/>
      <c r="D84" s="22"/>
      <c r="E84" s="22"/>
      <c r="F84" s="22"/>
      <c r="G84" s="22"/>
      <c r="H84" s="47"/>
      <c r="I84" s="47"/>
      <c r="J84" s="47"/>
      <c r="K84" s="47"/>
      <c r="L84" s="47"/>
      <c r="M84" s="48"/>
      <c r="N84" s="49"/>
      <c r="O84" s="49"/>
      <c r="P84" s="49"/>
      <c r="Q84" s="49"/>
      <c r="R84" s="58"/>
      <c r="S84" s="49"/>
      <c r="T84" s="49"/>
      <c r="U84" s="49"/>
      <c r="V84" s="49"/>
      <c r="W84" s="59"/>
      <c r="X84" s="49"/>
      <c r="Y84" s="49"/>
      <c r="Z84" s="49"/>
      <c r="AA84" s="49"/>
      <c r="AB84" s="74"/>
      <c r="AC84" s="75"/>
      <c r="AD84" s="21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</row>
    <row r="85" spans="2:192" s="10" customFormat="1">
      <c r="B85" s="37"/>
      <c r="C85" s="22"/>
      <c r="D85" s="22"/>
      <c r="E85" s="22"/>
      <c r="F85" s="22"/>
      <c r="G85" s="22"/>
      <c r="H85" s="47"/>
      <c r="I85" s="47"/>
      <c r="J85" s="47"/>
      <c r="K85" s="47"/>
      <c r="L85" s="47"/>
      <c r="M85" s="48"/>
      <c r="N85" s="49"/>
      <c r="O85" s="49"/>
      <c r="P85" s="49"/>
      <c r="Q85" s="49"/>
      <c r="R85" s="58"/>
      <c r="S85" s="49"/>
      <c r="T85" s="49"/>
      <c r="U85" s="49"/>
      <c r="V85" s="49"/>
      <c r="W85" s="59"/>
      <c r="X85" s="49"/>
      <c r="Y85" s="49"/>
      <c r="Z85" s="49"/>
      <c r="AA85" s="49"/>
      <c r="AB85" s="74"/>
      <c r="AC85" s="75"/>
      <c r="AD85" s="21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</row>
    <row r="86" spans="2:192" s="10" customFormat="1">
      <c r="B86" s="37"/>
      <c r="C86" s="22"/>
      <c r="D86" s="22"/>
      <c r="E86" s="22"/>
      <c r="F86" s="22"/>
      <c r="G86" s="22"/>
      <c r="H86" s="47"/>
      <c r="I86" s="47"/>
      <c r="J86" s="47"/>
      <c r="K86" s="47"/>
      <c r="L86" s="47"/>
      <c r="M86" s="48"/>
      <c r="N86" s="49"/>
      <c r="O86" s="49"/>
      <c r="P86" s="49"/>
      <c r="Q86" s="49"/>
      <c r="R86" s="58"/>
      <c r="S86" s="49"/>
      <c r="T86" s="49"/>
      <c r="U86" s="49"/>
      <c r="V86" s="49"/>
      <c r="W86" s="59"/>
      <c r="X86" s="49"/>
      <c r="Y86" s="49"/>
      <c r="Z86" s="49"/>
      <c r="AA86" s="49"/>
      <c r="AB86" s="74"/>
      <c r="AC86" s="75"/>
      <c r="AD86" s="21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</row>
    <row r="87" spans="2:192" s="10" customFormat="1">
      <c r="B87" s="37"/>
      <c r="C87" s="22"/>
      <c r="D87" s="22"/>
      <c r="E87" s="22"/>
      <c r="F87" s="22"/>
      <c r="G87" s="22"/>
      <c r="H87" s="47"/>
      <c r="I87" s="47"/>
      <c r="J87" s="47"/>
      <c r="K87" s="47"/>
      <c r="L87" s="47"/>
      <c r="M87" s="48"/>
      <c r="N87" s="49"/>
      <c r="O87" s="49"/>
      <c r="P87" s="49"/>
      <c r="Q87" s="49"/>
      <c r="R87" s="58"/>
      <c r="S87" s="49"/>
      <c r="T87" s="49"/>
      <c r="U87" s="49"/>
      <c r="V87" s="49"/>
      <c r="W87" s="59"/>
      <c r="X87" s="49"/>
      <c r="Y87" s="49"/>
      <c r="Z87" s="49"/>
      <c r="AA87" s="49"/>
      <c r="AB87" s="74"/>
      <c r="AC87" s="75"/>
      <c r="AD87" s="21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</row>
    <row r="88" spans="2:192" s="10" customFormat="1">
      <c r="B88" s="37"/>
      <c r="C88" s="22"/>
      <c r="D88" s="22"/>
      <c r="E88" s="22"/>
      <c r="F88" s="22"/>
      <c r="G88" s="22"/>
      <c r="H88" s="47"/>
      <c r="I88" s="47"/>
      <c r="J88" s="47"/>
      <c r="K88" s="47"/>
      <c r="L88" s="47"/>
      <c r="M88" s="48"/>
      <c r="N88" s="49"/>
      <c r="O88" s="49"/>
      <c r="P88" s="49"/>
      <c r="Q88" s="49"/>
      <c r="R88" s="58"/>
      <c r="S88" s="49"/>
      <c r="T88" s="49"/>
      <c r="U88" s="49"/>
      <c r="V88" s="49"/>
      <c r="W88" s="59"/>
      <c r="X88" s="49"/>
      <c r="Y88" s="49"/>
      <c r="Z88" s="49"/>
      <c r="AA88" s="49"/>
      <c r="AB88" s="74"/>
      <c r="AC88" s="75"/>
      <c r="AD88" s="21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</row>
    <row r="89" spans="2:192" s="10" customFormat="1">
      <c r="B89" s="37"/>
      <c r="C89" s="22"/>
      <c r="D89" s="22"/>
      <c r="E89" s="22"/>
      <c r="F89" s="22"/>
      <c r="G89" s="22"/>
      <c r="H89" s="47"/>
      <c r="I89" s="47"/>
      <c r="J89" s="47"/>
      <c r="K89" s="47"/>
      <c r="L89" s="47"/>
      <c r="M89" s="48"/>
      <c r="N89" s="49"/>
      <c r="O89" s="49"/>
      <c r="P89" s="49"/>
      <c r="Q89" s="49"/>
      <c r="R89" s="58"/>
      <c r="S89" s="49"/>
      <c r="T89" s="49"/>
      <c r="U89" s="49"/>
      <c r="V89" s="49"/>
      <c r="W89" s="59"/>
      <c r="X89" s="49"/>
      <c r="Y89" s="49"/>
      <c r="Z89" s="49"/>
      <c r="AA89" s="49"/>
      <c r="AB89" s="74"/>
      <c r="AC89" s="75"/>
      <c r="AD89" s="21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</row>
    <row r="90" spans="2:192" s="10" customFormat="1">
      <c r="B90" s="37"/>
      <c r="C90" s="22"/>
      <c r="D90" s="22"/>
      <c r="E90" s="22"/>
      <c r="F90" s="22"/>
      <c r="G90" s="22"/>
      <c r="H90" s="47"/>
      <c r="I90" s="47"/>
      <c r="J90" s="47"/>
      <c r="K90" s="47"/>
      <c r="L90" s="47"/>
      <c r="M90" s="48"/>
      <c r="N90" s="49"/>
      <c r="O90" s="49"/>
      <c r="P90" s="49"/>
      <c r="Q90" s="49"/>
      <c r="R90" s="58"/>
      <c r="S90" s="49"/>
      <c r="T90" s="49"/>
      <c r="U90" s="49"/>
      <c r="V90" s="49"/>
      <c r="W90" s="59"/>
      <c r="X90" s="49"/>
      <c r="Y90" s="49"/>
      <c r="Z90" s="49"/>
      <c r="AA90" s="49"/>
      <c r="AB90" s="74"/>
      <c r="AC90" s="75"/>
      <c r="AD90" s="21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</row>
    <row r="91" spans="2:192" s="10" customFormat="1">
      <c r="B91" s="37"/>
      <c r="C91" s="22"/>
      <c r="D91" s="22"/>
      <c r="E91" s="22"/>
      <c r="F91" s="22"/>
      <c r="G91" s="22"/>
      <c r="H91" s="47"/>
      <c r="I91" s="47"/>
      <c r="J91" s="47"/>
      <c r="K91" s="47"/>
      <c r="L91" s="47"/>
      <c r="M91" s="48"/>
      <c r="N91" s="49"/>
      <c r="O91" s="49"/>
      <c r="P91" s="49"/>
      <c r="Q91" s="49"/>
      <c r="R91" s="58"/>
      <c r="S91" s="49"/>
      <c r="T91" s="49"/>
      <c r="U91" s="49"/>
      <c r="V91" s="49"/>
      <c r="W91" s="59"/>
      <c r="X91" s="49"/>
      <c r="Y91" s="49"/>
      <c r="Z91" s="49"/>
      <c r="AA91" s="49"/>
      <c r="AB91" s="74"/>
      <c r="AC91" s="75"/>
      <c r="AD91" s="21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</row>
    <row r="92" spans="2:192" s="10" customFormat="1">
      <c r="B92" s="37"/>
      <c r="C92" s="22"/>
      <c r="D92" s="22"/>
      <c r="E92" s="22"/>
      <c r="F92" s="22"/>
      <c r="G92" s="22"/>
      <c r="H92" s="47"/>
      <c r="I92" s="47"/>
      <c r="J92" s="47"/>
      <c r="K92" s="47"/>
      <c r="L92" s="47"/>
      <c r="M92" s="48"/>
      <c r="N92" s="49"/>
      <c r="O92" s="49"/>
      <c r="P92" s="49"/>
      <c r="Q92" s="49"/>
      <c r="R92" s="58"/>
      <c r="S92" s="49"/>
      <c r="T92" s="49"/>
      <c r="U92" s="49"/>
      <c r="V92" s="49"/>
      <c r="W92" s="59"/>
      <c r="X92" s="49"/>
      <c r="Y92" s="49"/>
      <c r="Z92" s="49"/>
      <c r="AA92" s="49"/>
      <c r="AB92" s="74"/>
      <c r="AC92" s="75"/>
      <c r="AD92" s="21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</row>
    <row r="93" spans="2:192" s="10" customFormat="1">
      <c r="B93" s="37"/>
      <c r="C93" s="22"/>
      <c r="D93" s="22"/>
      <c r="E93" s="22"/>
      <c r="F93" s="22"/>
      <c r="G93" s="22"/>
      <c r="H93" s="47"/>
      <c r="I93" s="47"/>
      <c r="J93" s="47"/>
      <c r="K93" s="47"/>
      <c r="L93" s="47"/>
      <c r="M93" s="48"/>
      <c r="N93" s="49"/>
      <c r="O93" s="49"/>
      <c r="P93" s="49"/>
      <c r="Q93" s="49"/>
      <c r="R93" s="58"/>
      <c r="S93" s="49"/>
      <c r="T93" s="49"/>
      <c r="U93" s="49"/>
      <c r="V93" s="49"/>
      <c r="W93" s="59"/>
      <c r="X93" s="49"/>
      <c r="Y93" s="49"/>
      <c r="Z93" s="49"/>
      <c r="AA93" s="49"/>
      <c r="AB93" s="74"/>
      <c r="AC93" s="75"/>
      <c r="AD93" s="21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</row>
    <row r="94" spans="2:192" s="10" customFormat="1">
      <c r="B94" s="37"/>
      <c r="C94" s="22"/>
      <c r="D94" s="22"/>
      <c r="E94" s="22"/>
      <c r="F94" s="22"/>
      <c r="G94" s="22"/>
      <c r="H94" s="47"/>
      <c r="I94" s="47"/>
      <c r="J94" s="47"/>
      <c r="K94" s="47"/>
      <c r="L94" s="47"/>
      <c r="M94" s="48"/>
      <c r="N94" s="49"/>
      <c r="O94" s="49"/>
      <c r="P94" s="49"/>
      <c r="Q94" s="49"/>
      <c r="R94" s="58"/>
      <c r="S94" s="49"/>
      <c r="T94" s="49"/>
      <c r="U94" s="49"/>
      <c r="V94" s="49"/>
      <c r="W94" s="59"/>
      <c r="X94" s="49"/>
      <c r="Y94" s="49"/>
      <c r="Z94" s="49"/>
      <c r="AA94" s="49"/>
      <c r="AB94" s="74"/>
      <c r="AC94" s="75"/>
      <c r="AD94" s="21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</row>
    <row r="95" spans="2:192" s="10" customFormat="1">
      <c r="B95" s="37"/>
      <c r="C95" s="22"/>
      <c r="D95" s="22"/>
      <c r="E95" s="22"/>
      <c r="F95" s="22"/>
      <c r="G95" s="22"/>
      <c r="H95" s="47"/>
      <c r="I95" s="47"/>
      <c r="J95" s="47"/>
      <c r="K95" s="47"/>
      <c r="L95" s="47"/>
      <c r="M95" s="48"/>
      <c r="N95" s="49"/>
      <c r="O95" s="49"/>
      <c r="P95" s="49"/>
      <c r="Q95" s="49"/>
      <c r="R95" s="58"/>
      <c r="S95" s="49"/>
      <c r="T95" s="49"/>
      <c r="U95" s="49"/>
      <c r="V95" s="49"/>
      <c r="W95" s="59"/>
      <c r="X95" s="49"/>
      <c r="Y95" s="49"/>
      <c r="Z95" s="49"/>
      <c r="AA95" s="49"/>
      <c r="AB95" s="74"/>
      <c r="AC95" s="75"/>
      <c r="AD95" s="21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</row>
    <row r="96" spans="2:192" s="10" customFormat="1">
      <c r="B96" s="37"/>
      <c r="C96" s="22"/>
      <c r="D96" s="22"/>
      <c r="E96" s="22"/>
      <c r="F96" s="22"/>
      <c r="G96" s="22"/>
      <c r="H96" s="47"/>
      <c r="I96" s="47"/>
      <c r="J96" s="47"/>
      <c r="K96" s="47"/>
      <c r="L96" s="47"/>
      <c r="M96" s="48"/>
      <c r="N96" s="49"/>
      <c r="O96" s="49"/>
      <c r="P96" s="49"/>
      <c r="Q96" s="49"/>
      <c r="R96" s="58"/>
      <c r="S96" s="49"/>
      <c r="T96" s="49"/>
      <c r="U96" s="49"/>
      <c r="V96" s="49"/>
      <c r="W96" s="59"/>
      <c r="X96" s="49"/>
      <c r="Y96" s="49"/>
      <c r="Z96" s="49"/>
      <c r="AA96" s="49"/>
      <c r="AB96" s="74"/>
      <c r="AC96" s="75"/>
      <c r="AD96" s="21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</row>
    <row r="97" spans="2:192" s="10" customFormat="1">
      <c r="B97" s="37"/>
      <c r="C97" s="22"/>
      <c r="D97" s="22"/>
      <c r="E97" s="22"/>
      <c r="F97" s="22"/>
      <c r="G97" s="22"/>
      <c r="H97" s="47"/>
      <c r="I97" s="47"/>
      <c r="J97" s="47"/>
      <c r="K97" s="47"/>
      <c r="L97" s="47"/>
      <c r="M97" s="48"/>
      <c r="N97" s="49"/>
      <c r="O97" s="49"/>
      <c r="P97" s="49"/>
      <c r="Q97" s="49"/>
      <c r="R97" s="58"/>
      <c r="S97" s="49"/>
      <c r="T97" s="49"/>
      <c r="U97" s="49"/>
      <c r="V97" s="49"/>
      <c r="W97" s="59"/>
      <c r="X97" s="49"/>
      <c r="Y97" s="49"/>
      <c r="Z97" s="49"/>
      <c r="AA97" s="49"/>
      <c r="AB97" s="74"/>
      <c r="AC97" s="75"/>
      <c r="AD97" s="21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</row>
    <row r="98" spans="2:192" s="10" customFormat="1">
      <c r="B98" s="37"/>
      <c r="C98" s="22"/>
      <c r="D98" s="22"/>
      <c r="E98" s="22"/>
      <c r="F98" s="22"/>
      <c r="G98" s="22"/>
      <c r="H98" s="47"/>
      <c r="I98" s="47"/>
      <c r="J98" s="47"/>
      <c r="K98" s="47"/>
      <c r="L98" s="47"/>
      <c r="M98" s="48"/>
      <c r="N98" s="49"/>
      <c r="O98" s="49"/>
      <c r="P98" s="49"/>
      <c r="Q98" s="49"/>
      <c r="R98" s="58"/>
      <c r="S98" s="49"/>
      <c r="T98" s="49"/>
      <c r="U98" s="49"/>
      <c r="V98" s="49"/>
      <c r="W98" s="59"/>
      <c r="X98" s="49"/>
      <c r="Y98" s="49"/>
      <c r="Z98" s="49"/>
      <c r="AA98" s="49"/>
      <c r="AB98" s="74"/>
      <c r="AC98" s="75"/>
      <c r="AD98" s="21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</row>
    <row r="99" spans="2:192" s="10" customFormat="1">
      <c r="B99" s="37"/>
      <c r="C99" s="22"/>
      <c r="D99" s="22"/>
      <c r="E99" s="22"/>
      <c r="F99" s="22"/>
      <c r="G99" s="22"/>
      <c r="H99" s="47"/>
      <c r="I99" s="47"/>
      <c r="J99" s="47"/>
      <c r="K99" s="47"/>
      <c r="L99" s="47"/>
      <c r="M99" s="48"/>
      <c r="N99" s="49"/>
      <c r="O99" s="49"/>
      <c r="P99" s="49"/>
      <c r="Q99" s="49"/>
      <c r="R99" s="58"/>
      <c r="S99" s="49"/>
      <c r="T99" s="49"/>
      <c r="U99" s="49"/>
      <c r="V99" s="49"/>
      <c r="W99" s="59"/>
      <c r="X99" s="49"/>
      <c r="Y99" s="49"/>
      <c r="Z99" s="49"/>
      <c r="AA99" s="49"/>
      <c r="AB99" s="74"/>
      <c r="AC99" s="75"/>
      <c r="AD99" s="21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</row>
    <row r="100" spans="2:192" s="10" customFormat="1">
      <c r="B100" s="37"/>
      <c r="C100" s="22"/>
      <c r="D100" s="22"/>
      <c r="E100" s="22"/>
      <c r="F100" s="22"/>
      <c r="G100" s="22"/>
      <c r="H100" s="47"/>
      <c r="I100" s="47"/>
      <c r="J100" s="47"/>
      <c r="K100" s="47"/>
      <c r="L100" s="47"/>
      <c r="M100" s="48"/>
      <c r="N100" s="49"/>
      <c r="O100" s="49"/>
      <c r="P100" s="49"/>
      <c r="Q100" s="49"/>
      <c r="R100" s="58"/>
      <c r="S100" s="49"/>
      <c r="T100" s="49"/>
      <c r="U100" s="49"/>
      <c r="V100" s="49"/>
      <c r="W100" s="59"/>
      <c r="X100" s="49"/>
      <c r="Y100" s="49"/>
      <c r="Z100" s="49"/>
      <c r="AA100" s="49"/>
      <c r="AB100" s="74"/>
      <c r="AC100" s="75"/>
      <c r="AD100" s="21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</row>
    <row r="101" spans="2:192" s="10" customFormat="1">
      <c r="B101" s="37"/>
      <c r="C101" s="22"/>
      <c r="D101" s="22"/>
      <c r="E101" s="22"/>
      <c r="F101" s="22"/>
      <c r="G101" s="22"/>
      <c r="H101" s="47"/>
      <c r="I101" s="47"/>
      <c r="J101" s="47"/>
      <c r="K101" s="47"/>
      <c r="L101" s="47"/>
      <c r="M101" s="48"/>
      <c r="N101" s="49"/>
      <c r="O101" s="49"/>
      <c r="P101" s="49"/>
      <c r="Q101" s="49"/>
      <c r="R101" s="58"/>
      <c r="S101" s="49"/>
      <c r="T101" s="49"/>
      <c r="U101" s="49"/>
      <c r="V101" s="49"/>
      <c r="W101" s="59"/>
      <c r="X101" s="49"/>
      <c r="Y101" s="49"/>
      <c r="Z101" s="49"/>
      <c r="AA101" s="49"/>
      <c r="AB101" s="74"/>
      <c r="AC101" s="75"/>
      <c r="AD101" s="21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</row>
    <row r="102" spans="2:192" s="10" customFormat="1">
      <c r="B102" s="37"/>
      <c r="C102" s="22"/>
      <c r="D102" s="22"/>
      <c r="E102" s="22"/>
      <c r="F102" s="22"/>
      <c r="G102" s="22"/>
      <c r="H102" s="47"/>
      <c r="I102" s="47"/>
      <c r="J102" s="47"/>
      <c r="K102" s="47"/>
      <c r="L102" s="47"/>
      <c r="M102" s="48"/>
      <c r="N102" s="49"/>
      <c r="O102" s="49"/>
      <c r="P102" s="49"/>
      <c r="Q102" s="49"/>
      <c r="R102" s="58"/>
      <c r="S102" s="49"/>
      <c r="T102" s="49"/>
      <c r="U102" s="49"/>
      <c r="V102" s="49"/>
      <c r="W102" s="59"/>
      <c r="X102" s="49"/>
      <c r="Y102" s="49"/>
      <c r="Z102" s="49"/>
      <c r="AA102" s="49"/>
      <c r="AB102" s="74"/>
      <c r="AC102" s="75"/>
      <c r="AD102" s="21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</row>
    <row r="103" spans="2:192" s="10" customFormat="1">
      <c r="B103" s="37"/>
      <c r="C103" s="22"/>
      <c r="D103" s="22"/>
      <c r="E103" s="22"/>
      <c r="F103" s="22"/>
      <c r="G103" s="22"/>
      <c r="H103" s="47"/>
      <c r="I103" s="47"/>
      <c r="J103" s="47"/>
      <c r="K103" s="47"/>
      <c r="L103" s="47"/>
      <c r="M103" s="48"/>
      <c r="N103" s="49"/>
      <c r="O103" s="49"/>
      <c r="P103" s="49"/>
      <c r="Q103" s="49"/>
      <c r="R103" s="58"/>
      <c r="S103" s="49"/>
      <c r="T103" s="49"/>
      <c r="U103" s="49"/>
      <c r="V103" s="49"/>
      <c r="W103" s="59"/>
      <c r="X103" s="49"/>
      <c r="Y103" s="49"/>
      <c r="Z103" s="49"/>
      <c r="AA103" s="49"/>
      <c r="AB103" s="74"/>
      <c r="AC103" s="75"/>
      <c r="AD103" s="21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</row>
    <row r="104" spans="2:192" s="10" customFormat="1">
      <c r="B104" s="37"/>
      <c r="C104" s="22"/>
      <c r="D104" s="22"/>
      <c r="E104" s="22"/>
      <c r="F104" s="22"/>
      <c r="G104" s="22"/>
      <c r="H104" s="47"/>
      <c r="I104" s="47"/>
      <c r="J104" s="47"/>
      <c r="K104" s="47"/>
      <c r="L104" s="47"/>
      <c r="M104" s="48"/>
      <c r="N104" s="49"/>
      <c r="O104" s="49"/>
      <c r="P104" s="49"/>
      <c r="Q104" s="49"/>
      <c r="R104" s="58"/>
      <c r="S104" s="49"/>
      <c r="T104" s="49"/>
      <c r="U104" s="49"/>
      <c r="V104" s="49"/>
      <c r="W104" s="59"/>
      <c r="X104" s="49"/>
      <c r="Y104" s="49"/>
      <c r="Z104" s="49"/>
      <c r="AA104" s="49"/>
      <c r="AB104" s="74"/>
      <c r="AC104" s="75"/>
      <c r="AD104" s="21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</row>
    <row r="105" spans="2:192" s="10" customFormat="1">
      <c r="B105" s="37"/>
      <c r="C105" s="22"/>
      <c r="D105" s="22"/>
      <c r="E105" s="22"/>
      <c r="F105" s="22"/>
      <c r="G105" s="22"/>
      <c r="H105" s="47"/>
      <c r="I105" s="47"/>
      <c r="J105" s="47"/>
      <c r="K105" s="47"/>
      <c r="L105" s="47"/>
      <c r="M105" s="48"/>
      <c r="N105" s="49"/>
      <c r="O105" s="49"/>
      <c r="P105" s="49"/>
      <c r="Q105" s="49"/>
      <c r="R105" s="58"/>
      <c r="S105" s="49"/>
      <c r="T105" s="49"/>
      <c r="U105" s="49"/>
      <c r="V105" s="49"/>
      <c r="W105" s="59"/>
      <c r="X105" s="49"/>
      <c r="Y105" s="49"/>
      <c r="Z105" s="49"/>
      <c r="AA105" s="49"/>
      <c r="AB105" s="74"/>
      <c r="AC105" s="75"/>
      <c r="AD105" s="21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</row>
    <row r="106" spans="2:192" s="10" customFormat="1">
      <c r="B106" s="37"/>
      <c r="C106" s="22"/>
      <c r="D106" s="22"/>
      <c r="E106" s="22"/>
      <c r="F106" s="22"/>
      <c r="G106" s="22"/>
      <c r="H106" s="47"/>
      <c r="I106" s="47"/>
      <c r="J106" s="47"/>
      <c r="K106" s="47"/>
      <c r="L106" s="47"/>
      <c r="M106" s="48"/>
      <c r="N106" s="49"/>
      <c r="O106" s="49"/>
      <c r="P106" s="49"/>
      <c r="Q106" s="49"/>
      <c r="R106" s="58"/>
      <c r="S106" s="49"/>
      <c r="T106" s="49"/>
      <c r="U106" s="49"/>
      <c r="V106" s="49"/>
      <c r="W106" s="59"/>
      <c r="X106" s="49"/>
      <c r="Y106" s="49"/>
      <c r="Z106" s="49"/>
      <c r="AA106" s="49"/>
      <c r="AB106" s="74"/>
      <c r="AC106" s="75"/>
      <c r="AD106" s="21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</row>
    <row r="107" spans="2:192" s="10" customFormat="1">
      <c r="B107" s="37"/>
      <c r="C107" s="22"/>
      <c r="D107" s="22"/>
      <c r="E107" s="22"/>
      <c r="F107" s="22"/>
      <c r="G107" s="22"/>
      <c r="H107" s="47"/>
      <c r="I107" s="47"/>
      <c r="J107" s="47"/>
      <c r="K107" s="47"/>
      <c r="L107" s="47"/>
      <c r="M107" s="48"/>
      <c r="N107" s="49"/>
      <c r="O107" s="49"/>
      <c r="P107" s="49"/>
      <c r="Q107" s="49"/>
      <c r="R107" s="58"/>
      <c r="S107" s="49"/>
      <c r="T107" s="49"/>
      <c r="U107" s="49"/>
      <c r="V107" s="49"/>
      <c r="W107" s="59"/>
      <c r="X107" s="49"/>
      <c r="Y107" s="49"/>
      <c r="Z107" s="49"/>
      <c r="AA107" s="49"/>
      <c r="AB107" s="74"/>
      <c r="AC107" s="75"/>
      <c r="AD107" s="21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</row>
    <row r="108" spans="2:192" s="10" customFormat="1">
      <c r="B108" s="37"/>
      <c r="C108" s="22"/>
      <c r="D108" s="22"/>
      <c r="E108" s="22"/>
      <c r="F108" s="22"/>
      <c r="G108" s="22"/>
      <c r="H108" s="47"/>
      <c r="I108" s="47"/>
      <c r="J108" s="47"/>
      <c r="K108" s="47"/>
      <c r="L108" s="47"/>
      <c r="M108" s="48"/>
      <c r="N108" s="49"/>
      <c r="O108" s="49"/>
      <c r="P108" s="49"/>
      <c r="Q108" s="49"/>
      <c r="R108" s="58"/>
      <c r="S108" s="49"/>
      <c r="T108" s="49"/>
      <c r="U108" s="49"/>
      <c r="V108" s="49"/>
      <c r="W108" s="59"/>
      <c r="X108" s="49"/>
      <c r="Y108" s="49"/>
      <c r="Z108" s="49"/>
      <c r="AA108" s="49"/>
      <c r="AB108" s="74"/>
      <c r="AC108" s="75"/>
      <c r="AD108" s="21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</row>
    <row r="109" spans="2:192" s="10" customFormat="1">
      <c r="B109" s="37"/>
      <c r="C109" s="22"/>
      <c r="D109" s="22"/>
      <c r="E109" s="22"/>
      <c r="F109" s="22"/>
      <c r="G109" s="22"/>
      <c r="H109" s="47"/>
      <c r="I109" s="47"/>
      <c r="J109" s="47"/>
      <c r="K109" s="47"/>
      <c r="L109" s="47"/>
      <c r="M109" s="48"/>
      <c r="N109" s="49"/>
      <c r="O109" s="49"/>
      <c r="P109" s="49"/>
      <c r="Q109" s="49"/>
      <c r="R109" s="58"/>
      <c r="S109" s="49"/>
      <c r="T109" s="49"/>
      <c r="U109" s="49"/>
      <c r="V109" s="49"/>
      <c r="W109" s="59"/>
      <c r="X109" s="49"/>
      <c r="Y109" s="49"/>
      <c r="Z109" s="49"/>
      <c r="AA109" s="49"/>
      <c r="AB109" s="74"/>
      <c r="AC109" s="75"/>
      <c r="AD109" s="21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</row>
    <row r="110" spans="2:192" s="10" customFormat="1">
      <c r="B110" s="37"/>
      <c r="C110" s="22"/>
      <c r="D110" s="22"/>
      <c r="E110" s="22"/>
      <c r="F110" s="22"/>
      <c r="G110" s="22"/>
      <c r="H110" s="47"/>
      <c r="I110" s="47"/>
      <c r="J110" s="47"/>
      <c r="K110" s="47"/>
      <c r="L110" s="47"/>
      <c r="M110" s="48"/>
      <c r="N110" s="49"/>
      <c r="O110" s="49"/>
      <c r="P110" s="49"/>
      <c r="Q110" s="49"/>
      <c r="R110" s="58"/>
      <c r="S110" s="49"/>
      <c r="T110" s="49"/>
      <c r="U110" s="49"/>
      <c r="V110" s="49"/>
      <c r="W110" s="59"/>
      <c r="X110" s="49"/>
      <c r="Y110" s="49"/>
      <c r="Z110" s="49"/>
      <c r="AA110" s="49"/>
      <c r="AB110" s="74"/>
      <c r="AC110" s="75"/>
      <c r="AD110" s="21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</row>
    <row r="111" spans="2:192" s="10" customFormat="1">
      <c r="B111" s="37"/>
      <c r="C111" s="22"/>
      <c r="D111" s="22"/>
      <c r="E111" s="22"/>
      <c r="F111" s="22"/>
      <c r="G111" s="22"/>
      <c r="H111" s="47"/>
      <c r="I111" s="47"/>
      <c r="J111" s="47"/>
      <c r="K111" s="47"/>
      <c r="L111" s="47"/>
      <c r="M111" s="48"/>
      <c r="N111" s="49"/>
      <c r="O111" s="49"/>
      <c r="P111" s="49"/>
      <c r="Q111" s="49"/>
      <c r="R111" s="58"/>
      <c r="S111" s="49"/>
      <c r="T111" s="49"/>
      <c r="U111" s="49"/>
      <c r="V111" s="49"/>
      <c r="W111" s="59"/>
      <c r="X111" s="49"/>
      <c r="Y111" s="49"/>
      <c r="Z111" s="49"/>
      <c r="AA111" s="49"/>
      <c r="AB111" s="74"/>
      <c r="AC111" s="75"/>
      <c r="AD111" s="21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</row>
    <row r="112" spans="2:192" s="10" customFormat="1">
      <c r="B112" s="37"/>
      <c r="C112" s="22"/>
      <c r="D112" s="22"/>
      <c r="E112" s="22"/>
      <c r="F112" s="22"/>
      <c r="G112" s="22"/>
      <c r="H112" s="47"/>
      <c r="I112" s="47"/>
      <c r="J112" s="47"/>
      <c r="K112" s="47"/>
      <c r="L112" s="47"/>
      <c r="M112" s="48"/>
      <c r="N112" s="49"/>
      <c r="O112" s="49"/>
      <c r="P112" s="49"/>
      <c r="Q112" s="49"/>
      <c r="R112" s="58"/>
      <c r="S112" s="49"/>
      <c r="T112" s="49"/>
      <c r="U112" s="49"/>
      <c r="V112" s="49"/>
      <c r="W112" s="59"/>
      <c r="X112" s="49"/>
      <c r="Y112" s="49"/>
      <c r="Z112" s="49"/>
      <c r="AA112" s="49"/>
      <c r="AB112" s="74"/>
      <c r="AC112" s="75"/>
      <c r="AD112" s="21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</row>
    <row r="113" spans="2:192" s="10" customFormat="1">
      <c r="B113" s="37"/>
      <c r="C113" s="22"/>
      <c r="D113" s="22"/>
      <c r="E113" s="22"/>
      <c r="F113" s="22"/>
      <c r="G113" s="22"/>
      <c r="H113" s="47"/>
      <c r="I113" s="47"/>
      <c r="J113" s="47"/>
      <c r="K113" s="47"/>
      <c r="L113" s="47"/>
      <c r="M113" s="48"/>
      <c r="N113" s="49"/>
      <c r="O113" s="49"/>
      <c r="P113" s="49"/>
      <c r="Q113" s="49"/>
      <c r="R113" s="58"/>
      <c r="S113" s="49"/>
      <c r="T113" s="49"/>
      <c r="U113" s="49"/>
      <c r="V113" s="49"/>
      <c r="W113" s="59"/>
      <c r="X113" s="49"/>
      <c r="Y113" s="49"/>
      <c r="Z113" s="49"/>
      <c r="AA113" s="49"/>
      <c r="AB113" s="74"/>
      <c r="AC113" s="75"/>
      <c r="AD113" s="21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</row>
    <row r="114" spans="2:192" s="10" customFormat="1">
      <c r="B114" s="37"/>
      <c r="C114" s="22"/>
      <c r="D114" s="22"/>
      <c r="E114" s="22"/>
      <c r="F114" s="22"/>
      <c r="G114" s="22"/>
      <c r="H114" s="47"/>
      <c r="I114" s="47"/>
      <c r="J114" s="47"/>
      <c r="K114" s="47"/>
      <c r="L114" s="47"/>
      <c r="M114" s="48"/>
      <c r="N114" s="49"/>
      <c r="O114" s="49"/>
      <c r="P114" s="49"/>
      <c r="Q114" s="49"/>
      <c r="R114" s="58"/>
      <c r="S114" s="49"/>
      <c r="T114" s="49"/>
      <c r="U114" s="49"/>
      <c r="V114" s="49"/>
      <c r="W114" s="59"/>
      <c r="X114" s="49"/>
      <c r="Y114" s="49"/>
      <c r="Z114" s="49"/>
      <c r="AA114" s="49"/>
      <c r="AB114" s="74"/>
      <c r="AC114" s="75"/>
      <c r="AD114" s="21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</row>
    <row r="115" spans="2:192" s="10" customFormat="1">
      <c r="B115" s="37"/>
      <c r="C115" s="22"/>
      <c r="D115" s="22"/>
      <c r="E115" s="22"/>
      <c r="F115" s="22"/>
      <c r="G115" s="22"/>
      <c r="H115" s="47"/>
      <c r="I115" s="47"/>
      <c r="J115" s="47"/>
      <c r="K115" s="47"/>
      <c r="L115" s="47"/>
      <c r="M115" s="48"/>
      <c r="N115" s="49"/>
      <c r="O115" s="49"/>
      <c r="P115" s="49"/>
      <c r="Q115" s="49"/>
      <c r="R115" s="58"/>
      <c r="S115" s="49"/>
      <c r="T115" s="49"/>
      <c r="U115" s="49"/>
      <c r="V115" s="49"/>
      <c r="W115" s="59"/>
      <c r="X115" s="49"/>
      <c r="Y115" s="49"/>
      <c r="Z115" s="49"/>
      <c r="AA115" s="49"/>
      <c r="AB115" s="74"/>
      <c r="AC115" s="75"/>
      <c r="AD115" s="21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</row>
    <row r="116" spans="2:192" s="10" customFormat="1">
      <c r="B116" s="37"/>
      <c r="C116" s="22"/>
      <c r="D116" s="22"/>
      <c r="E116" s="22"/>
      <c r="F116" s="22"/>
      <c r="G116" s="22"/>
      <c r="H116" s="47"/>
      <c r="I116" s="47"/>
      <c r="J116" s="47"/>
      <c r="K116" s="47"/>
      <c r="L116" s="47"/>
      <c r="M116" s="48"/>
      <c r="N116" s="49"/>
      <c r="O116" s="49"/>
      <c r="P116" s="49"/>
      <c r="Q116" s="49"/>
      <c r="R116" s="58"/>
      <c r="S116" s="49"/>
      <c r="T116" s="49"/>
      <c r="U116" s="49"/>
      <c r="V116" s="49"/>
      <c r="W116" s="59"/>
      <c r="X116" s="49"/>
      <c r="Y116" s="49"/>
      <c r="Z116" s="49"/>
      <c r="AA116" s="49"/>
      <c r="AB116" s="74"/>
      <c r="AC116" s="75"/>
      <c r="AD116" s="21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</row>
    <row r="117" spans="2:192" s="10" customFormat="1">
      <c r="B117" s="37"/>
      <c r="C117" s="22"/>
      <c r="D117" s="22"/>
      <c r="E117" s="22"/>
      <c r="F117" s="22"/>
      <c r="G117" s="22"/>
      <c r="H117" s="47"/>
      <c r="I117" s="47"/>
      <c r="J117" s="47"/>
      <c r="K117" s="47"/>
      <c r="L117" s="47"/>
      <c r="M117" s="48"/>
      <c r="N117" s="49"/>
      <c r="O117" s="49"/>
      <c r="P117" s="49"/>
      <c r="Q117" s="49"/>
      <c r="R117" s="58"/>
      <c r="S117" s="49"/>
      <c r="T117" s="49"/>
      <c r="U117" s="49"/>
      <c r="V117" s="49"/>
      <c r="W117" s="59"/>
      <c r="X117" s="49"/>
      <c r="Y117" s="49"/>
      <c r="Z117" s="49"/>
      <c r="AA117" s="49"/>
      <c r="AB117" s="74"/>
      <c r="AC117" s="75"/>
      <c r="AD117" s="21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</row>
    <row r="118" spans="2:192" s="10" customFormat="1">
      <c r="B118" s="37"/>
      <c r="C118" s="22"/>
      <c r="D118" s="22"/>
      <c r="E118" s="22"/>
      <c r="F118" s="22"/>
      <c r="G118" s="22"/>
      <c r="H118" s="47"/>
      <c r="I118" s="47"/>
      <c r="J118" s="47"/>
      <c r="K118" s="47"/>
      <c r="L118" s="47"/>
      <c r="M118" s="48"/>
      <c r="N118" s="49"/>
      <c r="O118" s="49"/>
      <c r="P118" s="49"/>
      <c r="Q118" s="49"/>
      <c r="R118" s="58"/>
      <c r="S118" s="49"/>
      <c r="T118" s="49"/>
      <c r="U118" s="49"/>
      <c r="V118" s="49"/>
      <c r="W118" s="59"/>
      <c r="X118" s="49"/>
      <c r="Y118" s="49"/>
      <c r="Z118" s="49"/>
      <c r="AA118" s="49"/>
      <c r="AB118" s="74"/>
      <c r="AC118" s="75"/>
      <c r="AD118" s="21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</row>
    <row r="119" spans="2:192" s="10" customFormat="1">
      <c r="B119" s="37"/>
      <c r="C119" s="22"/>
      <c r="D119" s="22"/>
      <c r="E119" s="22"/>
      <c r="F119" s="22"/>
      <c r="G119" s="22"/>
      <c r="H119" s="47"/>
      <c r="I119" s="47"/>
      <c r="J119" s="47"/>
      <c r="K119" s="47"/>
      <c r="L119" s="47"/>
      <c r="M119" s="48"/>
      <c r="N119" s="49"/>
      <c r="O119" s="49"/>
      <c r="P119" s="49"/>
      <c r="Q119" s="49"/>
      <c r="R119" s="58"/>
      <c r="S119" s="49"/>
      <c r="T119" s="49"/>
      <c r="U119" s="49"/>
      <c r="V119" s="49"/>
      <c r="W119" s="59"/>
      <c r="X119" s="49"/>
      <c r="Y119" s="49"/>
      <c r="Z119" s="49"/>
      <c r="AA119" s="49"/>
      <c r="AB119" s="74"/>
      <c r="AC119" s="75"/>
      <c r="AD119" s="21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</row>
    <row r="120" spans="2:192" s="10" customFormat="1">
      <c r="B120" s="37"/>
      <c r="C120" s="22"/>
      <c r="D120" s="22"/>
      <c r="E120" s="22"/>
      <c r="F120" s="22"/>
      <c r="G120" s="22"/>
      <c r="H120" s="47"/>
      <c r="I120" s="47"/>
      <c r="J120" s="47"/>
      <c r="K120" s="47"/>
      <c r="L120" s="47"/>
      <c r="M120" s="48"/>
      <c r="N120" s="49"/>
      <c r="O120" s="49"/>
      <c r="P120" s="49"/>
      <c r="Q120" s="49"/>
      <c r="R120" s="58"/>
      <c r="S120" s="49"/>
      <c r="T120" s="49"/>
      <c r="U120" s="49"/>
      <c r="V120" s="49"/>
      <c r="W120" s="59"/>
      <c r="X120" s="49"/>
      <c r="Y120" s="49"/>
      <c r="Z120" s="49"/>
      <c r="AA120" s="49"/>
      <c r="AB120" s="74"/>
      <c r="AC120" s="75"/>
      <c r="AD120" s="21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</row>
    <row r="121" spans="2:192" s="10" customFormat="1">
      <c r="B121" s="37"/>
      <c r="C121" s="22"/>
      <c r="D121" s="22"/>
      <c r="E121" s="22"/>
      <c r="F121" s="22"/>
      <c r="G121" s="22"/>
      <c r="H121" s="47"/>
      <c r="I121" s="47"/>
      <c r="J121" s="47"/>
      <c r="K121" s="47"/>
      <c r="L121" s="47"/>
      <c r="M121" s="48"/>
      <c r="N121" s="49"/>
      <c r="O121" s="49"/>
      <c r="P121" s="49"/>
      <c r="Q121" s="49"/>
      <c r="R121" s="58"/>
      <c r="S121" s="49"/>
      <c r="T121" s="49"/>
      <c r="U121" s="49"/>
      <c r="V121" s="49"/>
      <c r="W121" s="59"/>
      <c r="X121" s="49"/>
      <c r="Y121" s="49"/>
      <c r="Z121" s="49"/>
      <c r="AA121" s="49"/>
      <c r="AB121" s="74"/>
      <c r="AC121" s="75"/>
      <c r="AD121" s="21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</row>
    <row r="122" spans="2:192" s="10" customFormat="1">
      <c r="B122" s="37"/>
      <c r="C122" s="22"/>
      <c r="D122" s="22"/>
      <c r="E122" s="22"/>
      <c r="F122" s="22"/>
      <c r="G122" s="22"/>
      <c r="H122" s="47"/>
      <c r="I122" s="47"/>
      <c r="J122" s="47"/>
      <c r="K122" s="47"/>
      <c r="L122" s="47"/>
      <c r="M122" s="48"/>
      <c r="N122" s="49"/>
      <c r="O122" s="49"/>
      <c r="P122" s="49"/>
      <c r="Q122" s="49"/>
      <c r="R122" s="58"/>
      <c r="S122" s="49"/>
      <c r="T122" s="49"/>
      <c r="U122" s="49"/>
      <c r="V122" s="49"/>
      <c r="W122" s="59"/>
      <c r="X122" s="49"/>
      <c r="Y122" s="49"/>
      <c r="Z122" s="49"/>
      <c r="AA122" s="49"/>
      <c r="AB122" s="74"/>
      <c r="AC122" s="75"/>
      <c r="AD122" s="21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</row>
    <row r="123" spans="2:192" s="10" customFormat="1">
      <c r="B123" s="37"/>
      <c r="C123" s="22"/>
      <c r="D123" s="22"/>
      <c r="E123" s="22"/>
      <c r="F123" s="22"/>
      <c r="G123" s="22"/>
      <c r="H123" s="47"/>
      <c r="I123" s="47"/>
      <c r="J123" s="47"/>
      <c r="K123" s="47"/>
      <c r="L123" s="47"/>
      <c r="M123" s="48"/>
      <c r="N123" s="49"/>
      <c r="O123" s="49"/>
      <c r="P123" s="49"/>
      <c r="Q123" s="49"/>
      <c r="R123" s="58"/>
      <c r="S123" s="49"/>
      <c r="T123" s="49"/>
      <c r="U123" s="49"/>
      <c r="V123" s="49"/>
      <c r="W123" s="59"/>
      <c r="X123" s="49"/>
      <c r="Y123" s="49"/>
      <c r="Z123" s="49"/>
      <c r="AA123" s="49"/>
      <c r="AB123" s="74"/>
      <c r="AC123" s="75"/>
      <c r="AD123" s="21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</row>
    <row r="124" spans="2:192" s="10" customFormat="1">
      <c r="B124" s="37"/>
      <c r="C124" s="22"/>
      <c r="D124" s="22"/>
      <c r="E124" s="22"/>
      <c r="F124" s="22"/>
      <c r="G124" s="22"/>
      <c r="H124" s="47"/>
      <c r="I124" s="47"/>
      <c r="J124" s="47"/>
      <c r="K124" s="47"/>
      <c r="L124" s="47"/>
      <c r="M124" s="48"/>
      <c r="N124" s="49"/>
      <c r="O124" s="49"/>
      <c r="P124" s="49"/>
      <c r="Q124" s="49"/>
      <c r="R124" s="58"/>
      <c r="S124" s="49"/>
      <c r="T124" s="49"/>
      <c r="U124" s="49"/>
      <c r="V124" s="49"/>
      <c r="W124" s="59"/>
      <c r="X124" s="49"/>
      <c r="Y124" s="49"/>
      <c r="Z124" s="49"/>
      <c r="AA124" s="49"/>
      <c r="AB124" s="74"/>
      <c r="AC124" s="75"/>
      <c r="AD124" s="21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</row>
    <row r="125" spans="2:192" s="10" customFormat="1">
      <c r="B125" s="37"/>
      <c r="C125" s="22"/>
      <c r="D125" s="22"/>
      <c r="E125" s="22"/>
      <c r="F125" s="22"/>
      <c r="G125" s="22"/>
      <c r="H125" s="47"/>
      <c r="I125" s="47"/>
      <c r="J125" s="47"/>
      <c r="K125" s="47"/>
      <c r="L125" s="47"/>
      <c r="M125" s="48"/>
      <c r="N125" s="49"/>
      <c r="O125" s="49"/>
      <c r="P125" s="49"/>
      <c r="Q125" s="49"/>
      <c r="R125" s="58"/>
      <c r="S125" s="49"/>
      <c r="T125" s="49"/>
      <c r="U125" s="49"/>
      <c r="V125" s="49"/>
      <c r="W125" s="59"/>
      <c r="X125" s="49"/>
      <c r="Y125" s="49"/>
      <c r="Z125" s="49"/>
      <c r="AA125" s="49"/>
      <c r="AB125" s="74"/>
      <c r="AC125" s="75"/>
      <c r="AD125" s="21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</row>
    <row r="126" spans="2:192" s="10" customFormat="1">
      <c r="B126" s="37"/>
      <c r="C126" s="22"/>
      <c r="D126" s="22"/>
      <c r="E126" s="22"/>
      <c r="F126" s="22"/>
      <c r="G126" s="22"/>
      <c r="H126" s="47"/>
      <c r="I126" s="47"/>
      <c r="J126" s="47"/>
      <c r="K126" s="47"/>
      <c r="L126" s="47"/>
      <c r="M126" s="48"/>
      <c r="N126" s="49"/>
      <c r="O126" s="49"/>
      <c r="P126" s="49"/>
      <c r="Q126" s="49"/>
      <c r="R126" s="58"/>
      <c r="S126" s="49"/>
      <c r="T126" s="49"/>
      <c r="U126" s="49"/>
      <c r="V126" s="49"/>
      <c r="W126" s="59"/>
      <c r="X126" s="49"/>
      <c r="Y126" s="49"/>
      <c r="Z126" s="49"/>
      <c r="AA126" s="49"/>
      <c r="AB126" s="74"/>
      <c r="AC126" s="75"/>
      <c r="AD126" s="21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</row>
    <row r="127" spans="2:192" s="10" customFormat="1">
      <c r="B127" s="37"/>
      <c r="C127" s="22"/>
      <c r="D127" s="22"/>
      <c r="E127" s="22"/>
      <c r="F127" s="22"/>
      <c r="G127" s="22"/>
      <c r="H127" s="47"/>
      <c r="I127" s="47"/>
      <c r="J127" s="47"/>
      <c r="K127" s="47"/>
      <c r="L127" s="47"/>
      <c r="M127" s="48"/>
      <c r="N127" s="49"/>
      <c r="O127" s="49"/>
      <c r="P127" s="49"/>
      <c r="Q127" s="49"/>
      <c r="R127" s="58"/>
      <c r="S127" s="49"/>
      <c r="T127" s="49"/>
      <c r="U127" s="49"/>
      <c r="V127" s="49"/>
      <c r="W127" s="59"/>
      <c r="X127" s="49"/>
      <c r="Y127" s="49"/>
      <c r="Z127" s="49"/>
      <c r="AA127" s="49"/>
      <c r="AB127" s="74"/>
      <c r="AC127" s="75"/>
      <c r="AD127" s="21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</row>
    <row r="128" spans="2:192" s="10" customFormat="1">
      <c r="B128" s="37"/>
      <c r="C128" s="22"/>
      <c r="D128" s="22"/>
      <c r="E128" s="22"/>
      <c r="F128" s="22"/>
      <c r="G128" s="22"/>
      <c r="H128" s="47"/>
      <c r="I128" s="47"/>
      <c r="J128" s="47"/>
      <c r="K128" s="47"/>
      <c r="L128" s="47"/>
      <c r="M128" s="48"/>
      <c r="N128" s="49"/>
      <c r="O128" s="49"/>
      <c r="P128" s="49"/>
      <c r="Q128" s="49"/>
      <c r="R128" s="58"/>
      <c r="S128" s="49"/>
      <c r="T128" s="49"/>
      <c r="U128" s="49"/>
      <c r="V128" s="49"/>
      <c r="W128" s="59"/>
      <c r="X128" s="49"/>
      <c r="Y128" s="49"/>
      <c r="Z128" s="49"/>
      <c r="AA128" s="49"/>
      <c r="AB128" s="74"/>
      <c r="AC128" s="75"/>
      <c r="AD128" s="21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</row>
    <row r="129" spans="2:192" s="10" customFormat="1">
      <c r="B129" s="37"/>
      <c r="C129" s="22"/>
      <c r="D129" s="22"/>
      <c r="E129" s="22"/>
      <c r="F129" s="22"/>
      <c r="G129" s="22"/>
      <c r="H129" s="47"/>
      <c r="I129" s="47"/>
      <c r="J129" s="47"/>
      <c r="K129" s="47"/>
      <c r="L129" s="47"/>
      <c r="M129" s="48"/>
      <c r="N129" s="49"/>
      <c r="O129" s="49"/>
      <c r="P129" s="49"/>
      <c r="Q129" s="49"/>
      <c r="R129" s="58"/>
      <c r="S129" s="49"/>
      <c r="T129" s="49"/>
      <c r="U129" s="49"/>
      <c r="V129" s="49"/>
      <c r="W129" s="59"/>
      <c r="X129" s="49"/>
      <c r="Y129" s="49"/>
      <c r="Z129" s="49"/>
      <c r="AA129" s="49"/>
      <c r="AB129" s="74"/>
      <c r="AC129" s="75"/>
      <c r="AD129" s="21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</row>
    <row r="130" spans="2:192" s="10" customFormat="1">
      <c r="B130" s="37"/>
      <c r="C130" s="22"/>
      <c r="D130" s="22"/>
      <c r="E130" s="22"/>
      <c r="F130" s="22"/>
      <c r="G130" s="22"/>
      <c r="H130" s="47"/>
      <c r="I130" s="47"/>
      <c r="J130" s="47"/>
      <c r="K130" s="47"/>
      <c r="L130" s="47"/>
      <c r="M130" s="48"/>
      <c r="N130" s="49"/>
      <c r="O130" s="49"/>
      <c r="P130" s="49"/>
      <c r="Q130" s="49"/>
      <c r="R130" s="58"/>
      <c r="S130" s="49"/>
      <c r="T130" s="49"/>
      <c r="U130" s="49"/>
      <c r="V130" s="49"/>
      <c r="W130" s="59"/>
      <c r="X130" s="49"/>
      <c r="Y130" s="49"/>
      <c r="Z130" s="49"/>
      <c r="AA130" s="49"/>
      <c r="AB130" s="74"/>
      <c r="AC130" s="75"/>
      <c r="AD130" s="21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</row>
    <row r="131" spans="2:192" s="10" customFormat="1">
      <c r="B131" s="37"/>
      <c r="C131" s="22"/>
      <c r="D131" s="22"/>
      <c r="E131" s="22"/>
      <c r="F131" s="22"/>
      <c r="G131" s="22"/>
      <c r="H131" s="47"/>
      <c r="I131" s="47"/>
      <c r="J131" s="47"/>
      <c r="K131" s="47"/>
      <c r="L131" s="47"/>
      <c r="M131" s="48"/>
      <c r="N131" s="49"/>
      <c r="O131" s="49"/>
      <c r="P131" s="49"/>
      <c r="Q131" s="49"/>
      <c r="R131" s="58"/>
      <c r="S131" s="49"/>
      <c r="T131" s="49"/>
      <c r="U131" s="49"/>
      <c r="V131" s="49"/>
      <c r="W131" s="59"/>
      <c r="X131" s="49"/>
      <c r="Y131" s="49"/>
      <c r="Z131" s="49"/>
      <c r="AA131" s="49"/>
      <c r="AB131" s="74"/>
      <c r="AC131" s="75"/>
      <c r="AD131" s="21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</row>
    <row r="132" spans="2:192" s="10" customFormat="1">
      <c r="B132" s="37"/>
      <c r="C132" s="22"/>
      <c r="D132" s="22"/>
      <c r="E132" s="22"/>
      <c r="F132" s="22"/>
      <c r="G132" s="22"/>
      <c r="H132" s="47"/>
      <c r="I132" s="47"/>
      <c r="J132" s="47"/>
      <c r="K132" s="47"/>
      <c r="L132" s="47"/>
      <c r="M132" s="48"/>
      <c r="N132" s="49"/>
      <c r="O132" s="49"/>
      <c r="P132" s="49"/>
      <c r="Q132" s="49"/>
      <c r="R132" s="58"/>
      <c r="S132" s="49"/>
      <c r="T132" s="49"/>
      <c r="U132" s="49"/>
      <c r="V132" s="49"/>
      <c r="W132" s="59"/>
      <c r="X132" s="49"/>
      <c r="Y132" s="49"/>
      <c r="Z132" s="49"/>
      <c r="AA132" s="49"/>
      <c r="AB132" s="74"/>
      <c r="AC132" s="75"/>
      <c r="AD132" s="21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</row>
    <row r="133" spans="2:192" s="10" customFormat="1">
      <c r="B133" s="37"/>
      <c r="C133" s="22"/>
      <c r="D133" s="22"/>
      <c r="E133" s="22"/>
      <c r="F133" s="22"/>
      <c r="G133" s="22"/>
      <c r="H133" s="47"/>
      <c r="I133" s="47"/>
      <c r="J133" s="47"/>
      <c r="K133" s="47"/>
      <c r="L133" s="47"/>
      <c r="M133" s="48"/>
      <c r="N133" s="49"/>
      <c r="O133" s="49"/>
      <c r="P133" s="49"/>
      <c r="Q133" s="49"/>
      <c r="R133" s="58"/>
      <c r="S133" s="49"/>
      <c r="T133" s="49"/>
      <c r="U133" s="49"/>
      <c r="V133" s="49"/>
      <c r="W133" s="59"/>
      <c r="X133" s="49"/>
      <c r="Y133" s="49"/>
      <c r="Z133" s="49"/>
      <c r="AA133" s="49"/>
      <c r="AB133" s="74"/>
      <c r="AC133" s="75"/>
      <c r="AD133" s="21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</row>
    <row r="134" spans="2:192" s="10" customFormat="1">
      <c r="B134" s="37"/>
      <c r="C134" s="22"/>
      <c r="D134" s="22"/>
      <c r="E134" s="22"/>
      <c r="F134" s="22"/>
      <c r="G134" s="22"/>
      <c r="H134" s="47"/>
      <c r="I134" s="47"/>
      <c r="J134" s="47"/>
      <c r="K134" s="47"/>
      <c r="L134" s="47"/>
      <c r="M134" s="48"/>
      <c r="N134" s="49"/>
      <c r="O134" s="49"/>
      <c r="P134" s="49"/>
      <c r="Q134" s="49"/>
      <c r="R134" s="58"/>
      <c r="S134" s="49"/>
      <c r="T134" s="49"/>
      <c r="U134" s="49"/>
      <c r="V134" s="49"/>
      <c r="W134" s="59"/>
      <c r="X134" s="49"/>
      <c r="Y134" s="49"/>
      <c r="Z134" s="49"/>
      <c r="AA134" s="49"/>
      <c r="AB134" s="74"/>
      <c r="AC134" s="75"/>
      <c r="AD134" s="21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</row>
    <row r="135" spans="2:192" s="10" customFormat="1">
      <c r="B135" s="37"/>
      <c r="C135" s="22"/>
      <c r="D135" s="22"/>
      <c r="E135" s="22"/>
      <c r="F135" s="22"/>
      <c r="G135" s="22"/>
      <c r="H135" s="47"/>
      <c r="I135" s="47"/>
      <c r="J135" s="47"/>
      <c r="K135" s="47"/>
      <c r="L135" s="47"/>
      <c r="M135" s="48"/>
      <c r="N135" s="49"/>
      <c r="O135" s="49"/>
      <c r="P135" s="49"/>
      <c r="Q135" s="49"/>
      <c r="R135" s="58"/>
      <c r="S135" s="49"/>
      <c r="T135" s="49"/>
      <c r="U135" s="49"/>
      <c r="V135" s="49"/>
      <c r="W135" s="59"/>
      <c r="X135" s="49"/>
      <c r="Y135" s="49"/>
      <c r="Z135" s="49"/>
      <c r="AA135" s="49"/>
      <c r="AB135" s="74"/>
      <c r="AC135" s="75"/>
      <c r="AD135" s="21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</row>
    <row r="136" spans="2:192" s="10" customFormat="1">
      <c r="B136" s="37"/>
      <c r="C136" s="22"/>
      <c r="D136" s="22"/>
      <c r="E136" s="22"/>
      <c r="F136" s="22"/>
      <c r="G136" s="22"/>
      <c r="H136" s="47"/>
      <c r="I136" s="47"/>
      <c r="J136" s="47"/>
      <c r="K136" s="47"/>
      <c r="L136" s="47"/>
      <c r="M136" s="48"/>
      <c r="N136" s="49"/>
      <c r="O136" s="49"/>
      <c r="P136" s="49"/>
      <c r="Q136" s="49"/>
      <c r="R136" s="58"/>
      <c r="S136" s="49"/>
      <c r="T136" s="49"/>
      <c r="U136" s="49"/>
      <c r="V136" s="49"/>
      <c r="W136" s="59"/>
      <c r="X136" s="49"/>
      <c r="Y136" s="49"/>
      <c r="Z136" s="49"/>
      <c r="AA136" s="49"/>
      <c r="AB136" s="74"/>
      <c r="AC136" s="75"/>
      <c r="AD136" s="21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</row>
    <row r="137" spans="2:192" s="10" customFormat="1">
      <c r="B137" s="37"/>
      <c r="C137" s="22"/>
      <c r="D137" s="22"/>
      <c r="E137" s="22"/>
      <c r="F137" s="22"/>
      <c r="G137" s="22"/>
      <c r="H137" s="47"/>
      <c r="I137" s="47"/>
      <c r="J137" s="47"/>
      <c r="K137" s="47"/>
      <c r="L137" s="47"/>
      <c r="M137" s="48"/>
      <c r="N137" s="49"/>
      <c r="O137" s="49"/>
      <c r="P137" s="49"/>
      <c r="Q137" s="49"/>
      <c r="R137" s="58"/>
      <c r="S137" s="49"/>
      <c r="T137" s="49"/>
      <c r="U137" s="49"/>
      <c r="V137" s="49"/>
      <c r="W137" s="59"/>
      <c r="X137" s="49"/>
      <c r="Y137" s="49"/>
      <c r="Z137" s="49"/>
      <c r="AA137" s="49"/>
      <c r="AB137" s="74"/>
      <c r="AC137" s="75"/>
      <c r="AD137" s="21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</row>
    <row r="138" spans="2:192" s="10" customFormat="1">
      <c r="B138" s="37"/>
      <c r="C138" s="22"/>
      <c r="D138" s="22"/>
      <c r="E138" s="22"/>
      <c r="F138" s="22"/>
      <c r="G138" s="22"/>
      <c r="H138" s="47"/>
      <c r="I138" s="47"/>
      <c r="J138" s="47"/>
      <c r="K138" s="47"/>
      <c r="L138" s="47"/>
      <c r="M138" s="48"/>
      <c r="N138" s="49"/>
      <c r="O138" s="49"/>
      <c r="P138" s="49"/>
      <c r="Q138" s="49"/>
      <c r="R138" s="58"/>
      <c r="S138" s="49"/>
      <c r="T138" s="49"/>
      <c r="U138" s="49"/>
      <c r="V138" s="49"/>
      <c r="W138" s="59"/>
      <c r="X138" s="49"/>
      <c r="Y138" s="49"/>
      <c r="Z138" s="49"/>
      <c r="AA138" s="49"/>
      <c r="AB138" s="74"/>
      <c r="AC138" s="75"/>
      <c r="AD138" s="21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</row>
    <row r="139" spans="2:192" s="10" customFormat="1">
      <c r="B139" s="37"/>
      <c r="C139" s="22"/>
      <c r="D139" s="22"/>
      <c r="E139" s="22"/>
      <c r="F139" s="22"/>
      <c r="G139" s="22"/>
      <c r="H139" s="47"/>
      <c r="I139" s="47"/>
      <c r="J139" s="47"/>
      <c r="K139" s="47"/>
      <c r="L139" s="47"/>
      <c r="M139" s="48"/>
      <c r="N139" s="49"/>
      <c r="O139" s="49"/>
      <c r="P139" s="49"/>
      <c r="Q139" s="49"/>
      <c r="R139" s="58"/>
      <c r="S139" s="49"/>
      <c r="T139" s="49"/>
      <c r="U139" s="49"/>
      <c r="V139" s="49"/>
      <c r="W139" s="59"/>
      <c r="X139" s="49"/>
      <c r="Y139" s="49"/>
      <c r="Z139" s="49"/>
      <c r="AA139" s="49"/>
      <c r="AB139" s="74"/>
      <c r="AC139" s="75"/>
      <c r="AD139" s="21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</row>
    <row r="140" spans="2:192" s="10" customFormat="1">
      <c r="B140" s="37"/>
      <c r="C140" s="22"/>
      <c r="D140" s="22"/>
      <c r="E140" s="22"/>
      <c r="F140" s="22"/>
      <c r="G140" s="22"/>
      <c r="H140" s="47"/>
      <c r="I140" s="47"/>
      <c r="J140" s="47"/>
      <c r="K140" s="47"/>
      <c r="L140" s="47"/>
      <c r="M140" s="48"/>
      <c r="N140" s="49"/>
      <c r="O140" s="49"/>
      <c r="P140" s="49"/>
      <c r="Q140" s="49"/>
      <c r="R140" s="58"/>
      <c r="S140" s="49"/>
      <c r="T140" s="49"/>
      <c r="U140" s="49"/>
      <c r="V140" s="49"/>
      <c r="W140" s="59"/>
      <c r="X140" s="49"/>
      <c r="Y140" s="49"/>
      <c r="Z140" s="49"/>
      <c r="AA140" s="49"/>
      <c r="AB140" s="74"/>
      <c r="AC140" s="75"/>
      <c r="AD140" s="21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</row>
    <row r="141" spans="2:192" s="10" customFormat="1">
      <c r="B141" s="37"/>
      <c r="C141" s="22"/>
      <c r="D141" s="22"/>
      <c r="E141" s="22"/>
      <c r="F141" s="22"/>
      <c r="G141" s="22"/>
      <c r="H141" s="47"/>
      <c r="I141" s="47"/>
      <c r="J141" s="47"/>
      <c r="K141" s="47"/>
      <c r="L141" s="47"/>
      <c r="M141" s="48"/>
      <c r="N141" s="49"/>
      <c r="O141" s="49"/>
      <c r="P141" s="49"/>
      <c r="Q141" s="49"/>
      <c r="R141" s="58"/>
      <c r="S141" s="49"/>
      <c r="T141" s="49"/>
      <c r="U141" s="49"/>
      <c r="V141" s="49"/>
      <c r="W141" s="59"/>
      <c r="X141" s="49"/>
      <c r="Y141" s="49"/>
      <c r="Z141" s="49"/>
      <c r="AA141" s="49"/>
      <c r="AB141" s="74"/>
      <c r="AC141" s="75"/>
      <c r="AD141" s="21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</row>
    <row r="142" spans="2:192" s="10" customFormat="1">
      <c r="B142" s="37"/>
      <c r="C142" s="22"/>
      <c r="D142" s="22"/>
      <c r="E142" s="22"/>
      <c r="F142" s="22"/>
      <c r="G142" s="22"/>
      <c r="H142" s="47"/>
      <c r="I142" s="47"/>
      <c r="J142" s="47"/>
      <c r="K142" s="47"/>
      <c r="L142" s="47"/>
      <c r="M142" s="48"/>
      <c r="N142" s="49"/>
      <c r="O142" s="49"/>
      <c r="P142" s="49"/>
      <c r="Q142" s="49"/>
      <c r="R142" s="58"/>
      <c r="S142" s="49"/>
      <c r="T142" s="49"/>
      <c r="U142" s="49"/>
      <c r="V142" s="49"/>
      <c r="W142" s="59"/>
      <c r="X142" s="49"/>
      <c r="Y142" s="49"/>
      <c r="Z142" s="49"/>
      <c r="AA142" s="49"/>
      <c r="AB142" s="74"/>
      <c r="AC142" s="75"/>
      <c r="AD142" s="21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</row>
    <row r="143" spans="2:192" s="10" customFormat="1">
      <c r="B143" s="37"/>
      <c r="C143" s="22"/>
      <c r="D143" s="22"/>
      <c r="E143" s="22"/>
      <c r="F143" s="22"/>
      <c r="G143" s="22"/>
      <c r="H143" s="47"/>
      <c r="I143" s="47"/>
      <c r="J143" s="47"/>
      <c r="K143" s="47"/>
      <c r="L143" s="47"/>
      <c r="M143" s="48"/>
      <c r="N143" s="49"/>
      <c r="O143" s="49"/>
      <c r="P143" s="49"/>
      <c r="Q143" s="49"/>
      <c r="R143" s="58"/>
      <c r="S143" s="49"/>
      <c r="T143" s="49"/>
      <c r="U143" s="49"/>
      <c r="V143" s="49"/>
      <c r="W143" s="59"/>
      <c r="X143" s="49"/>
      <c r="Y143" s="49"/>
      <c r="Z143" s="49"/>
      <c r="AA143" s="49"/>
      <c r="AB143" s="74"/>
      <c r="AC143" s="75"/>
      <c r="AD143" s="21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</row>
    <row r="144" spans="2:192" s="10" customFormat="1">
      <c r="B144" s="37"/>
      <c r="C144" s="22"/>
      <c r="D144" s="22"/>
      <c r="E144" s="22"/>
      <c r="F144" s="22"/>
      <c r="G144" s="22"/>
      <c r="H144" s="47"/>
      <c r="I144" s="47"/>
      <c r="J144" s="47"/>
      <c r="K144" s="47"/>
      <c r="L144" s="47"/>
      <c r="M144" s="48"/>
      <c r="N144" s="49"/>
      <c r="O144" s="49"/>
      <c r="P144" s="49"/>
      <c r="Q144" s="49"/>
      <c r="R144" s="58"/>
      <c r="S144" s="49"/>
      <c r="T144" s="49"/>
      <c r="U144" s="49"/>
      <c r="V144" s="49"/>
      <c r="W144" s="59"/>
      <c r="X144" s="49"/>
      <c r="Y144" s="49"/>
      <c r="Z144" s="49"/>
      <c r="AA144" s="49"/>
      <c r="AB144" s="74"/>
      <c r="AC144" s="75"/>
      <c r="AD144" s="21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</row>
    <row r="145" spans="2:192" s="10" customFormat="1">
      <c r="B145" s="37"/>
      <c r="C145" s="22"/>
      <c r="D145" s="22"/>
      <c r="E145" s="22"/>
      <c r="F145" s="22"/>
      <c r="G145" s="22"/>
      <c r="H145" s="47"/>
      <c r="I145" s="47"/>
      <c r="J145" s="47"/>
      <c r="K145" s="47"/>
      <c r="L145" s="47"/>
      <c r="M145" s="48"/>
      <c r="N145" s="49"/>
      <c r="O145" s="49"/>
      <c r="P145" s="49"/>
      <c r="Q145" s="49"/>
      <c r="R145" s="58"/>
      <c r="S145" s="49"/>
      <c r="T145" s="49"/>
      <c r="U145" s="49"/>
      <c r="V145" s="49"/>
      <c r="W145" s="59"/>
      <c r="X145" s="49"/>
      <c r="Y145" s="49"/>
      <c r="Z145" s="49"/>
      <c r="AA145" s="49"/>
      <c r="AB145" s="74"/>
      <c r="AC145" s="75"/>
      <c r="AD145" s="21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</row>
    <row r="146" spans="2:192" s="10" customFormat="1">
      <c r="B146" s="37"/>
      <c r="C146" s="22"/>
      <c r="D146" s="22"/>
      <c r="E146" s="22"/>
      <c r="F146" s="22"/>
      <c r="G146" s="22"/>
      <c r="H146" s="47"/>
      <c r="I146" s="47"/>
      <c r="J146" s="47"/>
      <c r="K146" s="47"/>
      <c r="L146" s="47"/>
      <c r="M146" s="48"/>
      <c r="N146" s="49"/>
      <c r="O146" s="49"/>
      <c r="P146" s="49"/>
      <c r="Q146" s="49"/>
      <c r="R146" s="58"/>
      <c r="S146" s="49"/>
      <c r="T146" s="49"/>
      <c r="U146" s="49"/>
      <c r="V146" s="49"/>
      <c r="W146" s="59"/>
      <c r="X146" s="49"/>
      <c r="Y146" s="49"/>
      <c r="Z146" s="49"/>
      <c r="AA146" s="49"/>
      <c r="AB146" s="74"/>
      <c r="AC146" s="75"/>
      <c r="AD146" s="21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</row>
    <row r="147" spans="2:192" s="10" customFormat="1">
      <c r="B147" s="37"/>
      <c r="C147" s="22"/>
      <c r="D147" s="22"/>
      <c r="E147" s="22"/>
      <c r="F147" s="22"/>
      <c r="G147" s="22"/>
      <c r="H147" s="47"/>
      <c r="I147" s="47"/>
      <c r="J147" s="47"/>
      <c r="K147" s="47"/>
      <c r="L147" s="47"/>
      <c r="M147" s="48"/>
      <c r="N147" s="49"/>
      <c r="O147" s="49"/>
      <c r="P147" s="49"/>
      <c r="Q147" s="49"/>
      <c r="R147" s="58"/>
      <c r="S147" s="49"/>
      <c r="T147" s="49"/>
      <c r="U147" s="49"/>
      <c r="V147" s="49"/>
      <c r="W147" s="59"/>
      <c r="X147" s="49"/>
      <c r="Y147" s="49"/>
      <c r="Z147" s="49"/>
      <c r="AA147" s="49"/>
      <c r="AB147" s="74"/>
      <c r="AC147" s="75"/>
      <c r="AD147" s="21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</row>
    <row r="148" spans="2:192" s="10" customFormat="1">
      <c r="B148" s="37"/>
      <c r="C148" s="22"/>
      <c r="D148" s="22"/>
      <c r="E148" s="22"/>
      <c r="F148" s="22"/>
      <c r="G148" s="22"/>
      <c r="H148" s="47"/>
      <c r="I148" s="47"/>
      <c r="J148" s="47"/>
      <c r="K148" s="47"/>
      <c r="L148" s="47"/>
      <c r="M148" s="48"/>
      <c r="N148" s="49"/>
      <c r="O148" s="49"/>
      <c r="P148" s="49"/>
      <c r="Q148" s="49"/>
      <c r="R148" s="58"/>
      <c r="S148" s="49"/>
      <c r="T148" s="49"/>
      <c r="U148" s="49"/>
      <c r="V148" s="49"/>
      <c r="W148" s="59"/>
      <c r="X148" s="49"/>
      <c r="Y148" s="49"/>
      <c r="Z148" s="49"/>
      <c r="AA148" s="49"/>
      <c r="AB148" s="74"/>
      <c r="AC148" s="75"/>
      <c r="AD148" s="21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</row>
    <row r="149" spans="2:192" s="10" customFormat="1">
      <c r="B149" s="37"/>
      <c r="C149" s="22"/>
      <c r="D149" s="22"/>
      <c r="E149" s="22"/>
      <c r="F149" s="22"/>
      <c r="G149" s="22"/>
      <c r="H149" s="47"/>
      <c r="I149" s="47"/>
      <c r="J149" s="47"/>
      <c r="K149" s="47"/>
      <c r="L149" s="47"/>
      <c r="M149" s="48"/>
      <c r="N149" s="49"/>
      <c r="O149" s="49"/>
      <c r="P149" s="49"/>
      <c r="Q149" s="49"/>
      <c r="R149" s="58"/>
      <c r="S149" s="49"/>
      <c r="T149" s="49"/>
      <c r="U149" s="49"/>
      <c r="V149" s="49"/>
      <c r="W149" s="59"/>
      <c r="X149" s="49"/>
      <c r="Y149" s="49"/>
      <c r="Z149" s="49"/>
      <c r="AA149" s="49"/>
      <c r="AB149" s="74"/>
      <c r="AC149" s="75"/>
      <c r="AD149" s="21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</row>
    <row r="150" spans="2:192" s="10" customFormat="1">
      <c r="B150" s="37"/>
      <c r="C150" s="22"/>
      <c r="D150" s="22"/>
      <c r="E150" s="22"/>
      <c r="F150" s="22"/>
      <c r="G150" s="22"/>
      <c r="H150" s="47"/>
      <c r="I150" s="47"/>
      <c r="J150" s="47"/>
      <c r="K150" s="47"/>
      <c r="L150" s="47"/>
      <c r="M150" s="48"/>
      <c r="N150" s="49"/>
      <c r="O150" s="49"/>
      <c r="P150" s="49"/>
      <c r="Q150" s="49"/>
      <c r="R150" s="58"/>
      <c r="S150" s="49"/>
      <c r="T150" s="49"/>
      <c r="U150" s="49"/>
      <c r="V150" s="49"/>
      <c r="W150" s="59"/>
      <c r="X150" s="49"/>
      <c r="Y150" s="49"/>
      <c r="Z150" s="49"/>
      <c r="AA150" s="49"/>
      <c r="AB150" s="74"/>
      <c r="AC150" s="75"/>
      <c r="AD150" s="21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</row>
    <row r="151" spans="2:192" s="10" customFormat="1">
      <c r="B151" s="37"/>
      <c r="C151" s="22"/>
      <c r="D151" s="22"/>
      <c r="E151" s="22"/>
      <c r="F151" s="22"/>
      <c r="G151" s="22"/>
      <c r="H151" s="47"/>
      <c r="I151" s="47"/>
      <c r="J151" s="47"/>
      <c r="K151" s="47"/>
      <c r="L151" s="47"/>
      <c r="M151" s="48"/>
      <c r="N151" s="49"/>
      <c r="O151" s="49"/>
      <c r="P151" s="49"/>
      <c r="Q151" s="49"/>
      <c r="R151" s="58"/>
      <c r="S151" s="49"/>
      <c r="T151" s="49"/>
      <c r="U151" s="49"/>
      <c r="V151" s="49"/>
      <c r="W151" s="59"/>
      <c r="X151" s="49"/>
      <c r="Y151" s="49"/>
      <c r="Z151" s="49"/>
      <c r="AA151" s="49"/>
      <c r="AB151" s="74"/>
      <c r="AC151" s="75"/>
      <c r="AD151" s="21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</row>
    <row r="152" spans="2:192" s="10" customFormat="1">
      <c r="B152" s="37"/>
      <c r="C152" s="22"/>
      <c r="D152" s="22"/>
      <c r="E152" s="22"/>
      <c r="F152" s="22"/>
      <c r="G152" s="22"/>
      <c r="H152" s="47"/>
      <c r="I152" s="47"/>
      <c r="J152" s="47"/>
      <c r="K152" s="47"/>
      <c r="L152" s="47"/>
      <c r="M152" s="48"/>
      <c r="N152" s="49"/>
      <c r="O152" s="49"/>
      <c r="P152" s="49"/>
      <c r="Q152" s="49"/>
      <c r="R152" s="58"/>
      <c r="S152" s="49"/>
      <c r="T152" s="49"/>
      <c r="U152" s="49"/>
      <c r="V152" s="49"/>
      <c r="W152" s="59"/>
      <c r="X152" s="49"/>
      <c r="Y152" s="49"/>
      <c r="Z152" s="49"/>
      <c r="AA152" s="49"/>
      <c r="AB152" s="74"/>
      <c r="AC152" s="75"/>
      <c r="AD152" s="21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</row>
    <row r="153" spans="2:192" s="10" customFormat="1">
      <c r="B153" s="37"/>
      <c r="C153" s="22"/>
      <c r="D153" s="22"/>
      <c r="E153" s="22"/>
      <c r="F153" s="22"/>
      <c r="G153" s="22"/>
      <c r="H153" s="47"/>
      <c r="I153" s="47"/>
      <c r="J153" s="47"/>
      <c r="K153" s="47"/>
      <c r="L153" s="47"/>
      <c r="M153" s="48"/>
      <c r="N153" s="49"/>
      <c r="O153" s="49"/>
      <c r="P153" s="49"/>
      <c r="Q153" s="49"/>
      <c r="R153" s="58"/>
      <c r="S153" s="49"/>
      <c r="T153" s="49"/>
      <c r="U153" s="49"/>
      <c r="V153" s="49"/>
      <c r="W153" s="59"/>
      <c r="X153" s="49"/>
      <c r="Y153" s="49"/>
      <c r="Z153" s="49"/>
      <c r="AA153" s="49"/>
      <c r="AB153" s="74"/>
      <c r="AC153" s="75"/>
      <c r="AD153" s="21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</row>
    <row r="154" spans="2:192" s="10" customFormat="1">
      <c r="B154" s="37"/>
      <c r="C154" s="22"/>
      <c r="D154" s="22"/>
      <c r="E154" s="22"/>
      <c r="F154" s="22"/>
      <c r="G154" s="22"/>
      <c r="H154" s="47"/>
      <c r="I154" s="47"/>
      <c r="J154" s="47"/>
      <c r="K154" s="47"/>
      <c r="L154" s="47"/>
      <c r="M154" s="48"/>
      <c r="N154" s="49"/>
      <c r="O154" s="49"/>
      <c r="P154" s="49"/>
      <c r="Q154" s="49"/>
      <c r="R154" s="58"/>
      <c r="S154" s="49"/>
      <c r="T154" s="49"/>
      <c r="U154" s="49"/>
      <c r="V154" s="49"/>
      <c r="W154" s="59"/>
      <c r="X154" s="49"/>
      <c r="Y154" s="49"/>
      <c r="Z154" s="49"/>
      <c r="AA154" s="49"/>
      <c r="AB154" s="74"/>
      <c r="AC154" s="75"/>
      <c r="AD154" s="21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</row>
    <row r="155" spans="2:192" s="10" customFormat="1">
      <c r="B155" s="37"/>
      <c r="C155" s="22"/>
      <c r="D155" s="22"/>
      <c r="E155" s="22"/>
      <c r="F155" s="22"/>
      <c r="G155" s="22"/>
      <c r="H155" s="47"/>
      <c r="I155" s="47"/>
      <c r="J155" s="47"/>
      <c r="K155" s="47"/>
      <c r="L155" s="47"/>
      <c r="M155" s="48"/>
      <c r="N155" s="49"/>
      <c r="O155" s="49"/>
      <c r="P155" s="49"/>
      <c r="Q155" s="49"/>
      <c r="R155" s="58"/>
      <c r="S155" s="49"/>
      <c r="T155" s="49"/>
      <c r="U155" s="49"/>
      <c r="V155" s="49"/>
      <c r="W155" s="59"/>
      <c r="X155" s="49"/>
      <c r="Y155" s="49"/>
      <c r="Z155" s="49"/>
      <c r="AA155" s="49"/>
      <c r="AB155" s="74"/>
      <c r="AC155" s="75"/>
      <c r="AD155" s="21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</row>
    <row r="156" spans="2:192" s="10" customFormat="1">
      <c r="B156" s="37"/>
      <c r="C156" s="22"/>
      <c r="D156" s="22"/>
      <c r="E156" s="22"/>
      <c r="F156" s="22"/>
      <c r="G156" s="22"/>
      <c r="H156" s="47"/>
      <c r="I156" s="47"/>
      <c r="J156" s="47"/>
      <c r="K156" s="47"/>
      <c r="L156" s="47"/>
      <c r="M156" s="48"/>
      <c r="N156" s="49"/>
      <c r="O156" s="49"/>
      <c r="P156" s="49"/>
      <c r="Q156" s="49"/>
      <c r="R156" s="58"/>
      <c r="S156" s="49"/>
      <c r="T156" s="49"/>
      <c r="U156" s="49"/>
      <c r="V156" s="49"/>
      <c r="W156" s="59"/>
      <c r="X156" s="49"/>
      <c r="Y156" s="49"/>
      <c r="Z156" s="49"/>
      <c r="AA156" s="49"/>
      <c r="AB156" s="74"/>
      <c r="AC156" s="75"/>
      <c r="AD156" s="21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</row>
    <row r="157" spans="2:192" s="10" customFormat="1">
      <c r="B157" s="37"/>
      <c r="C157" s="22"/>
      <c r="D157" s="22"/>
      <c r="E157" s="22"/>
      <c r="F157" s="22"/>
      <c r="G157" s="22"/>
      <c r="H157" s="47"/>
      <c r="I157" s="47"/>
      <c r="J157" s="47"/>
      <c r="K157" s="47"/>
      <c r="L157" s="47"/>
      <c r="M157" s="48"/>
      <c r="N157" s="49"/>
      <c r="O157" s="49"/>
      <c r="P157" s="49"/>
      <c r="Q157" s="49"/>
      <c r="R157" s="58"/>
      <c r="S157" s="49"/>
      <c r="T157" s="49"/>
      <c r="U157" s="49"/>
      <c r="V157" s="49"/>
      <c r="W157" s="59"/>
      <c r="X157" s="49"/>
      <c r="Y157" s="49"/>
      <c r="Z157" s="49"/>
      <c r="AA157" s="49"/>
      <c r="AB157" s="74"/>
      <c r="AC157" s="75"/>
      <c r="AD157" s="21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</row>
    <row r="158" spans="2:192" s="10" customFormat="1">
      <c r="B158" s="37"/>
      <c r="C158" s="22"/>
      <c r="D158" s="22"/>
      <c r="E158" s="22"/>
      <c r="F158" s="22"/>
      <c r="G158" s="22"/>
      <c r="H158" s="47"/>
      <c r="I158" s="47"/>
      <c r="J158" s="47"/>
      <c r="K158" s="47"/>
      <c r="L158" s="47"/>
      <c r="M158" s="48"/>
      <c r="N158" s="49"/>
      <c r="O158" s="49"/>
      <c r="P158" s="49"/>
      <c r="Q158" s="49"/>
      <c r="R158" s="58"/>
      <c r="S158" s="49"/>
      <c r="T158" s="49"/>
      <c r="U158" s="49"/>
      <c r="V158" s="49"/>
      <c r="W158" s="59"/>
      <c r="X158" s="49"/>
      <c r="Y158" s="49"/>
      <c r="Z158" s="49"/>
      <c r="AA158" s="49"/>
      <c r="AB158" s="74"/>
      <c r="AC158" s="75"/>
      <c r="AD158" s="21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</row>
    <row r="159" spans="2:192" s="10" customFormat="1">
      <c r="B159" s="37"/>
      <c r="C159" s="22"/>
      <c r="D159" s="22"/>
      <c r="E159" s="22"/>
      <c r="F159" s="22"/>
      <c r="G159" s="22"/>
      <c r="H159" s="47"/>
      <c r="I159" s="47"/>
      <c r="J159" s="47"/>
      <c r="K159" s="47"/>
      <c r="L159" s="47"/>
      <c r="M159" s="48"/>
      <c r="N159" s="49"/>
      <c r="O159" s="49"/>
      <c r="P159" s="49"/>
      <c r="Q159" s="49"/>
      <c r="R159" s="58"/>
      <c r="S159" s="49"/>
      <c r="T159" s="49"/>
      <c r="U159" s="49"/>
      <c r="V159" s="49"/>
      <c r="W159" s="59"/>
      <c r="X159" s="49"/>
      <c r="Y159" s="49"/>
      <c r="Z159" s="49"/>
      <c r="AA159" s="49"/>
      <c r="AB159" s="74"/>
      <c r="AC159" s="75"/>
      <c r="AD159" s="21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</row>
    <row r="160" spans="2:192" s="10" customFormat="1">
      <c r="B160" s="37"/>
      <c r="C160" s="22"/>
      <c r="D160" s="22"/>
      <c r="E160" s="22"/>
      <c r="F160" s="22"/>
      <c r="G160" s="22"/>
      <c r="H160" s="47"/>
      <c r="I160" s="47"/>
      <c r="J160" s="47"/>
      <c r="K160" s="47"/>
      <c r="L160" s="47"/>
      <c r="M160" s="48"/>
      <c r="N160" s="49"/>
      <c r="O160" s="49"/>
      <c r="P160" s="49"/>
      <c r="Q160" s="49"/>
      <c r="R160" s="58"/>
      <c r="S160" s="49"/>
      <c r="T160" s="49"/>
      <c r="U160" s="49"/>
      <c r="V160" s="49"/>
      <c r="W160" s="59"/>
      <c r="X160" s="49"/>
      <c r="Y160" s="49"/>
      <c r="Z160" s="49"/>
      <c r="AA160" s="49"/>
      <c r="AB160" s="74"/>
      <c r="AC160" s="75"/>
      <c r="AD160" s="21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</row>
    <row r="161" spans="2:192" s="10" customFormat="1">
      <c r="B161" s="37"/>
      <c r="C161" s="22"/>
      <c r="D161" s="22"/>
      <c r="E161" s="22"/>
      <c r="F161" s="22"/>
      <c r="G161" s="22"/>
      <c r="H161" s="47"/>
      <c r="I161" s="47"/>
      <c r="J161" s="47"/>
      <c r="K161" s="47"/>
      <c r="L161" s="47"/>
      <c r="M161" s="48"/>
      <c r="N161" s="49"/>
      <c r="O161" s="49"/>
      <c r="P161" s="49"/>
      <c r="Q161" s="49"/>
      <c r="R161" s="58"/>
      <c r="S161" s="49"/>
      <c r="T161" s="49"/>
      <c r="U161" s="49"/>
      <c r="V161" s="49"/>
      <c r="W161" s="59"/>
      <c r="X161" s="49"/>
      <c r="Y161" s="49"/>
      <c r="Z161" s="49"/>
      <c r="AA161" s="49"/>
      <c r="AB161" s="74"/>
      <c r="AC161" s="75"/>
      <c r="AD161" s="21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</row>
    <row r="162" spans="2:192" s="10" customFormat="1">
      <c r="B162" s="37"/>
      <c r="C162" s="22"/>
      <c r="D162" s="22"/>
      <c r="E162" s="22"/>
      <c r="F162" s="22"/>
      <c r="G162" s="22"/>
      <c r="H162" s="47"/>
      <c r="I162" s="47"/>
      <c r="J162" s="47"/>
      <c r="K162" s="47"/>
      <c r="L162" s="47"/>
      <c r="M162" s="48"/>
      <c r="N162" s="49"/>
      <c r="O162" s="49"/>
      <c r="P162" s="49"/>
      <c r="Q162" s="49"/>
      <c r="R162" s="58"/>
      <c r="S162" s="49"/>
      <c r="T162" s="49"/>
      <c r="U162" s="49"/>
      <c r="V162" s="49"/>
      <c r="W162" s="59"/>
      <c r="X162" s="49"/>
      <c r="Y162" s="49"/>
      <c r="Z162" s="49"/>
      <c r="AA162" s="49"/>
      <c r="AB162" s="74"/>
      <c r="AC162" s="75"/>
      <c r="AD162" s="21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</row>
    <row r="163" spans="2:192" s="10" customFormat="1">
      <c r="B163" s="37"/>
      <c r="C163" s="22"/>
      <c r="D163" s="22"/>
      <c r="E163" s="22"/>
      <c r="F163" s="22"/>
      <c r="G163" s="22"/>
      <c r="H163" s="47"/>
      <c r="I163" s="47"/>
      <c r="J163" s="47"/>
      <c r="K163" s="47"/>
      <c r="L163" s="47"/>
      <c r="M163" s="48"/>
      <c r="N163" s="49"/>
      <c r="O163" s="49"/>
      <c r="P163" s="49"/>
      <c r="Q163" s="49"/>
      <c r="R163" s="58"/>
      <c r="S163" s="49"/>
      <c r="T163" s="49"/>
      <c r="U163" s="49"/>
      <c r="V163" s="49"/>
      <c r="W163" s="59"/>
      <c r="X163" s="49"/>
      <c r="Y163" s="49"/>
      <c r="Z163" s="49"/>
      <c r="AA163" s="49"/>
      <c r="AB163" s="74"/>
      <c r="AC163" s="75"/>
      <c r="AD163" s="21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</row>
    <row r="164" spans="2:192" s="10" customFormat="1">
      <c r="B164" s="37"/>
      <c r="C164" s="22"/>
      <c r="D164" s="22"/>
      <c r="E164" s="22"/>
      <c r="F164" s="22"/>
      <c r="G164" s="22"/>
      <c r="H164" s="47"/>
      <c r="I164" s="47"/>
      <c r="J164" s="47"/>
      <c r="K164" s="47"/>
      <c r="L164" s="47"/>
      <c r="M164" s="48"/>
      <c r="N164" s="49"/>
      <c r="O164" s="49"/>
      <c r="P164" s="49"/>
      <c r="Q164" s="49"/>
      <c r="R164" s="58"/>
      <c r="S164" s="49"/>
      <c r="T164" s="49"/>
      <c r="U164" s="49"/>
      <c r="V164" s="49"/>
      <c r="W164" s="59"/>
      <c r="X164" s="49"/>
      <c r="Y164" s="49"/>
      <c r="Z164" s="49"/>
      <c r="AA164" s="49"/>
      <c r="AB164" s="74"/>
      <c r="AC164" s="75"/>
      <c r="AD164" s="21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</row>
    <row r="165" spans="2:192" s="10" customFormat="1">
      <c r="B165" s="37"/>
      <c r="C165" s="22"/>
      <c r="D165" s="22"/>
      <c r="E165" s="22"/>
      <c r="F165" s="22"/>
      <c r="G165" s="22"/>
      <c r="H165" s="47"/>
      <c r="I165" s="47"/>
      <c r="J165" s="47"/>
      <c r="K165" s="47"/>
      <c r="L165" s="47"/>
      <c r="M165" s="48"/>
      <c r="N165" s="49"/>
      <c r="O165" s="49"/>
      <c r="P165" s="49"/>
      <c r="Q165" s="49"/>
      <c r="R165" s="58"/>
      <c r="S165" s="49"/>
      <c r="T165" s="49"/>
      <c r="U165" s="49"/>
      <c r="V165" s="49"/>
      <c r="W165" s="59"/>
      <c r="X165" s="49"/>
      <c r="Y165" s="49"/>
      <c r="Z165" s="49"/>
      <c r="AA165" s="49"/>
      <c r="AB165" s="74"/>
      <c r="AC165" s="75"/>
      <c r="AD165" s="21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</row>
    <row r="166" spans="2:192" s="10" customFormat="1">
      <c r="B166" s="37"/>
      <c r="C166" s="22"/>
      <c r="D166" s="22"/>
      <c r="E166" s="22"/>
      <c r="F166" s="22"/>
      <c r="G166" s="22"/>
      <c r="H166" s="47"/>
      <c r="I166" s="47"/>
      <c r="J166" s="47"/>
      <c r="K166" s="47"/>
      <c r="L166" s="47"/>
      <c r="M166" s="48"/>
      <c r="N166" s="49"/>
      <c r="O166" s="49"/>
      <c r="P166" s="49"/>
      <c r="Q166" s="49"/>
      <c r="R166" s="58"/>
      <c r="S166" s="49"/>
      <c r="T166" s="49"/>
      <c r="U166" s="49"/>
      <c r="V166" s="49"/>
      <c r="W166" s="59"/>
      <c r="X166" s="49"/>
      <c r="Y166" s="49"/>
      <c r="Z166" s="49"/>
      <c r="AA166" s="49"/>
      <c r="AB166" s="74"/>
      <c r="AC166" s="75"/>
      <c r="AD166" s="21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</row>
    <row r="167" spans="2:192" s="10" customFormat="1">
      <c r="B167" s="37"/>
      <c r="C167" s="22"/>
      <c r="D167" s="22"/>
      <c r="E167" s="22"/>
      <c r="F167" s="22"/>
      <c r="G167" s="22"/>
      <c r="H167" s="47"/>
      <c r="I167" s="47"/>
      <c r="J167" s="47"/>
      <c r="K167" s="47"/>
      <c r="L167" s="47"/>
      <c r="M167" s="48"/>
      <c r="N167" s="49"/>
      <c r="O167" s="49"/>
      <c r="P167" s="49"/>
      <c r="Q167" s="49"/>
      <c r="R167" s="58"/>
      <c r="S167" s="49"/>
      <c r="T167" s="49"/>
      <c r="U167" s="49"/>
      <c r="V167" s="49"/>
      <c r="W167" s="59"/>
      <c r="X167" s="49"/>
      <c r="Y167" s="49"/>
      <c r="Z167" s="49"/>
      <c r="AA167" s="49"/>
      <c r="AB167" s="74"/>
      <c r="AC167" s="75"/>
      <c r="AD167" s="21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</row>
    <row r="168" spans="2:192" s="10" customFormat="1">
      <c r="B168" s="37"/>
      <c r="C168" s="22"/>
      <c r="D168" s="22"/>
      <c r="E168" s="22"/>
      <c r="F168" s="22"/>
      <c r="G168" s="22"/>
      <c r="H168" s="47"/>
      <c r="I168" s="47"/>
      <c r="J168" s="47"/>
      <c r="K168" s="47"/>
      <c r="L168" s="47"/>
      <c r="M168" s="48"/>
      <c r="N168" s="49"/>
      <c r="O168" s="49"/>
      <c r="P168" s="49"/>
      <c r="Q168" s="49"/>
      <c r="R168" s="58"/>
      <c r="S168" s="49"/>
      <c r="T168" s="49"/>
      <c r="U168" s="49"/>
      <c r="V168" s="49"/>
      <c r="W168" s="59"/>
      <c r="X168" s="49"/>
      <c r="Y168" s="49"/>
      <c r="Z168" s="49"/>
      <c r="AA168" s="49"/>
      <c r="AB168" s="74"/>
      <c r="AC168" s="75"/>
      <c r="AD168" s="21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</row>
    <row r="169" spans="2:192" s="10" customFormat="1">
      <c r="B169" s="37"/>
      <c r="C169" s="22"/>
      <c r="D169" s="22"/>
      <c r="E169" s="22"/>
      <c r="F169" s="22"/>
      <c r="G169" s="22"/>
      <c r="H169" s="47"/>
      <c r="I169" s="47"/>
      <c r="J169" s="47"/>
      <c r="K169" s="47"/>
      <c r="L169" s="47"/>
      <c r="M169" s="48"/>
      <c r="N169" s="49"/>
      <c r="O169" s="49"/>
      <c r="P169" s="49"/>
      <c r="Q169" s="49"/>
      <c r="R169" s="58"/>
      <c r="S169" s="49"/>
      <c r="T169" s="49"/>
      <c r="U169" s="49"/>
      <c r="V169" s="49"/>
      <c r="W169" s="59"/>
      <c r="X169" s="49"/>
      <c r="Y169" s="49"/>
      <c r="Z169" s="49"/>
      <c r="AA169" s="49"/>
      <c r="AB169" s="74"/>
      <c r="AC169" s="75"/>
      <c r="AD169" s="21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</row>
    <row r="170" spans="2:192" s="10" customFormat="1">
      <c r="B170" s="37"/>
      <c r="C170" s="22"/>
      <c r="D170" s="22"/>
      <c r="E170" s="22"/>
      <c r="F170" s="22"/>
      <c r="G170" s="22"/>
      <c r="H170" s="47"/>
      <c r="I170" s="47"/>
      <c r="J170" s="47"/>
      <c r="K170" s="47"/>
      <c r="L170" s="47"/>
      <c r="M170" s="48"/>
      <c r="N170" s="49"/>
      <c r="O170" s="49"/>
      <c r="P170" s="49"/>
      <c r="Q170" s="49"/>
      <c r="R170" s="58"/>
      <c r="S170" s="49"/>
      <c r="T170" s="49"/>
      <c r="U170" s="49"/>
      <c r="V170" s="49"/>
      <c r="W170" s="59"/>
      <c r="X170" s="49"/>
      <c r="Y170" s="49"/>
      <c r="Z170" s="49"/>
      <c r="AA170" s="49"/>
      <c r="AB170" s="74"/>
      <c r="AC170" s="75"/>
      <c r="AD170" s="21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</row>
    <row r="171" spans="2:192" s="10" customFormat="1">
      <c r="B171" s="37"/>
      <c r="C171" s="22"/>
      <c r="D171" s="22"/>
      <c r="E171" s="22"/>
      <c r="F171" s="22"/>
      <c r="G171" s="22"/>
      <c r="H171" s="47"/>
      <c r="I171" s="47"/>
      <c r="J171" s="47"/>
      <c r="K171" s="47"/>
      <c r="L171" s="47"/>
      <c r="M171" s="48"/>
      <c r="N171" s="49"/>
      <c r="O171" s="49"/>
      <c r="P171" s="49"/>
      <c r="Q171" s="49"/>
      <c r="R171" s="58"/>
      <c r="S171" s="49"/>
      <c r="T171" s="49"/>
      <c r="U171" s="49"/>
      <c r="V171" s="49"/>
      <c r="W171" s="59"/>
      <c r="X171" s="49"/>
      <c r="Y171" s="49"/>
      <c r="Z171" s="49"/>
      <c r="AA171" s="49"/>
      <c r="AB171" s="74"/>
      <c r="AC171" s="75"/>
      <c r="AD171" s="21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</row>
    <row r="172" spans="2:192" s="10" customFormat="1">
      <c r="B172" s="37"/>
      <c r="C172" s="22"/>
      <c r="D172" s="22"/>
      <c r="E172" s="22"/>
      <c r="F172" s="22"/>
      <c r="G172" s="22"/>
      <c r="H172" s="47"/>
      <c r="I172" s="47"/>
      <c r="J172" s="47"/>
      <c r="K172" s="47"/>
      <c r="L172" s="47"/>
      <c r="M172" s="48"/>
      <c r="N172" s="49"/>
      <c r="O172" s="49"/>
      <c r="P172" s="49"/>
      <c r="Q172" s="49"/>
      <c r="R172" s="58"/>
      <c r="S172" s="49"/>
      <c r="T172" s="49"/>
      <c r="U172" s="49"/>
      <c r="V172" s="49"/>
      <c r="W172" s="59"/>
      <c r="X172" s="49"/>
      <c r="Y172" s="49"/>
      <c r="Z172" s="49"/>
      <c r="AA172" s="49"/>
      <c r="AB172" s="74"/>
      <c r="AC172" s="75"/>
      <c r="AD172" s="21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</row>
    <row r="173" spans="2:192" s="10" customFormat="1">
      <c r="B173" s="37"/>
      <c r="C173" s="22"/>
      <c r="D173" s="22"/>
      <c r="E173" s="22"/>
      <c r="F173" s="22"/>
      <c r="G173" s="22"/>
      <c r="H173" s="47"/>
      <c r="I173" s="47"/>
      <c r="J173" s="47"/>
      <c r="K173" s="47"/>
      <c r="L173" s="47"/>
      <c r="M173" s="48"/>
      <c r="N173" s="49"/>
      <c r="O173" s="49"/>
      <c r="P173" s="49"/>
      <c r="Q173" s="49"/>
      <c r="R173" s="58"/>
      <c r="S173" s="49"/>
      <c r="T173" s="49"/>
      <c r="U173" s="49"/>
      <c r="V173" s="49"/>
      <c r="W173" s="59"/>
      <c r="X173" s="49"/>
      <c r="Y173" s="49"/>
      <c r="Z173" s="49"/>
      <c r="AA173" s="49"/>
      <c r="AB173" s="74"/>
      <c r="AC173" s="75"/>
      <c r="AD173" s="21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</row>
    <row r="174" spans="2:192" s="10" customFormat="1">
      <c r="B174" s="37"/>
      <c r="C174" s="22"/>
      <c r="D174" s="22"/>
      <c r="E174" s="22"/>
      <c r="F174" s="22"/>
      <c r="G174" s="22"/>
      <c r="H174" s="47"/>
      <c r="I174" s="47"/>
      <c r="J174" s="47"/>
      <c r="K174" s="47"/>
      <c r="L174" s="47"/>
      <c r="M174" s="48"/>
      <c r="N174" s="49"/>
      <c r="O174" s="49"/>
      <c r="P174" s="49"/>
      <c r="Q174" s="49"/>
      <c r="R174" s="58"/>
      <c r="S174" s="49"/>
      <c r="T174" s="49"/>
      <c r="U174" s="49"/>
      <c r="V174" s="49"/>
      <c r="W174" s="59"/>
      <c r="X174" s="49"/>
      <c r="Y174" s="49"/>
      <c r="Z174" s="49"/>
      <c r="AA174" s="49"/>
      <c r="AB174" s="74"/>
      <c r="AC174" s="75"/>
      <c r="AD174" s="21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</row>
    <row r="175" spans="2:192" s="10" customFormat="1">
      <c r="B175" s="37"/>
      <c r="C175" s="22"/>
      <c r="D175" s="22"/>
      <c r="E175" s="22"/>
      <c r="F175" s="22"/>
      <c r="G175" s="22"/>
      <c r="H175" s="47"/>
      <c r="I175" s="47"/>
      <c r="J175" s="47"/>
      <c r="K175" s="47"/>
      <c r="L175" s="47"/>
      <c r="M175" s="48"/>
      <c r="N175" s="49"/>
      <c r="O175" s="49"/>
      <c r="P175" s="49"/>
      <c r="Q175" s="49"/>
      <c r="R175" s="58"/>
      <c r="S175" s="49"/>
      <c r="T175" s="49"/>
      <c r="U175" s="49"/>
      <c r="V175" s="49"/>
      <c r="W175" s="59"/>
      <c r="X175" s="49"/>
      <c r="Y175" s="49"/>
      <c r="Z175" s="49"/>
      <c r="AA175" s="49"/>
      <c r="AB175" s="74"/>
      <c r="AC175" s="75"/>
      <c r="AD175" s="21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</row>
    <row r="176" spans="2:192" s="10" customFormat="1">
      <c r="B176" s="37"/>
      <c r="C176" s="22"/>
      <c r="D176" s="22"/>
      <c r="E176" s="22"/>
      <c r="F176" s="22"/>
      <c r="G176" s="22"/>
      <c r="H176" s="47"/>
      <c r="I176" s="47"/>
      <c r="J176" s="47"/>
      <c r="K176" s="47"/>
      <c r="L176" s="47"/>
      <c r="M176" s="48"/>
      <c r="N176" s="49"/>
      <c r="O176" s="49"/>
      <c r="P176" s="49"/>
      <c r="Q176" s="49"/>
      <c r="R176" s="58"/>
      <c r="S176" s="49"/>
      <c r="T176" s="49"/>
      <c r="U176" s="49"/>
      <c r="V176" s="49"/>
      <c r="W176" s="59"/>
      <c r="X176" s="49"/>
      <c r="Y176" s="49"/>
      <c r="Z176" s="49"/>
      <c r="AA176" s="49"/>
      <c r="AB176" s="74"/>
      <c r="AC176" s="75"/>
      <c r="AD176" s="21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</row>
    <row r="177" spans="2:192" s="10" customFormat="1">
      <c r="B177" s="37"/>
      <c r="C177" s="22"/>
      <c r="D177" s="22"/>
      <c r="E177" s="22"/>
      <c r="F177" s="22"/>
      <c r="G177" s="22"/>
      <c r="H177" s="47"/>
      <c r="I177" s="47"/>
      <c r="J177" s="47"/>
      <c r="K177" s="47"/>
      <c r="L177" s="47"/>
      <c r="M177" s="48"/>
      <c r="N177" s="49"/>
      <c r="O177" s="49"/>
      <c r="P177" s="49"/>
      <c r="Q177" s="49"/>
      <c r="R177" s="58"/>
      <c r="S177" s="49"/>
      <c r="T177" s="49"/>
      <c r="U177" s="49"/>
      <c r="V177" s="49"/>
      <c r="W177" s="59"/>
      <c r="X177" s="49"/>
      <c r="Y177" s="49"/>
      <c r="Z177" s="49"/>
      <c r="AA177" s="49"/>
      <c r="AB177" s="74"/>
      <c r="AC177" s="75"/>
      <c r="AD177" s="21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</row>
    <row r="178" spans="2:192" s="10" customFormat="1">
      <c r="B178" s="37"/>
      <c r="C178" s="22"/>
      <c r="D178" s="22"/>
      <c r="E178" s="22"/>
      <c r="F178" s="22"/>
      <c r="G178" s="22"/>
      <c r="H178" s="47"/>
      <c r="I178" s="47"/>
      <c r="J178" s="47"/>
      <c r="K178" s="47"/>
      <c r="L178" s="47"/>
      <c r="M178" s="48"/>
      <c r="N178" s="49"/>
      <c r="O178" s="49"/>
      <c r="P178" s="49"/>
      <c r="Q178" s="49"/>
      <c r="R178" s="58"/>
      <c r="S178" s="49"/>
      <c r="T178" s="49"/>
      <c r="U178" s="49"/>
      <c r="V178" s="49"/>
      <c r="W178" s="59"/>
      <c r="X178" s="49"/>
      <c r="Y178" s="49"/>
      <c r="Z178" s="49"/>
      <c r="AA178" s="49"/>
      <c r="AB178" s="74"/>
      <c r="AC178" s="75"/>
      <c r="AD178" s="21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</row>
    <row r="179" spans="2:192" s="10" customFormat="1">
      <c r="B179" s="37"/>
      <c r="C179" s="22"/>
      <c r="D179" s="22"/>
      <c r="E179" s="22"/>
      <c r="F179" s="22"/>
      <c r="G179" s="22"/>
      <c r="H179" s="47"/>
      <c r="I179" s="47"/>
      <c r="J179" s="47"/>
      <c r="K179" s="47"/>
      <c r="L179" s="47"/>
      <c r="M179" s="48"/>
      <c r="N179" s="49"/>
      <c r="O179" s="49"/>
      <c r="P179" s="49"/>
      <c r="Q179" s="49"/>
      <c r="R179" s="58"/>
      <c r="S179" s="49"/>
      <c r="T179" s="49"/>
      <c r="U179" s="49"/>
      <c r="V179" s="49"/>
      <c r="W179" s="59"/>
      <c r="X179" s="49"/>
      <c r="Y179" s="49"/>
      <c r="Z179" s="49"/>
      <c r="AA179" s="49"/>
      <c r="AB179" s="74"/>
      <c r="AC179" s="75"/>
      <c r="AD179" s="21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</row>
  </sheetData>
  <mergeCells count="11">
    <mergeCell ref="A1:AD1"/>
    <mergeCell ref="A2:A4"/>
    <mergeCell ref="B2:B4"/>
    <mergeCell ref="M2:M4"/>
    <mergeCell ref="AC2:AC4"/>
    <mergeCell ref="AD2:AD4"/>
    <mergeCell ref="C2:G3"/>
    <mergeCell ref="H2:L3"/>
    <mergeCell ref="N2:R3"/>
    <mergeCell ref="S2:W3"/>
    <mergeCell ref="X2:AB3"/>
  </mergeCells>
  <phoneticPr fontId="13" type="noConversion"/>
  <printOptions horizontalCentered="1"/>
  <pageMargins left="0.196527777777778" right="0.196527777777778" top="0.39305555555555599" bottom="0.39305555555555599" header="0" footer="0.196527777777778"/>
  <pageSetup paperSize="8" scale="60" firstPageNumber="4294963191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教学科研岗成果统计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林小秋</dc:creator>
  <cp:lastModifiedBy>林小秋</cp:lastModifiedBy>
  <cp:lastPrinted>2016-02-27T08:07:11Z</cp:lastPrinted>
  <dcterms:created xsi:type="dcterms:W3CDTF">2012-12-12T03:07:00Z</dcterms:created>
  <dcterms:modified xsi:type="dcterms:W3CDTF">2016-02-27T08:29:24Z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